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65FDADF-E20C-490B-8ECC-781228BC835F}" xr6:coauthVersionLast="47" xr6:coauthVersionMax="47" xr10:uidLastSave="{00000000-0000-0000-0000-000000000000}"/>
  <bookViews>
    <workbookView xWindow="-98" yWindow="-98" windowWidth="24196" windowHeight="14476" tabRatio="542" xr2:uid="{00000000-000D-0000-FFFF-FFFF00000000}"/>
  </bookViews>
  <sheets>
    <sheet name="抖音-主播中控" sheetId="2" r:id="rId1"/>
    <sheet name="视频号-主播中控" sheetId="5" r:id="rId2"/>
    <sheet name="抖音-每天统计" sheetId="1" r:id="rId3"/>
    <sheet name="视频号-每天统计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L21" i="2" s="1"/>
  <c r="G117" i="3"/>
  <c r="F117" i="3"/>
  <c r="E117" i="3"/>
  <c r="D117" i="3"/>
  <c r="C117" i="3"/>
  <c r="B117" i="3"/>
  <c r="A117" i="3"/>
  <c r="G116" i="3"/>
  <c r="F116" i="3"/>
  <c r="E116" i="3"/>
  <c r="D116" i="3"/>
  <c r="C116" i="3"/>
  <c r="B116" i="3"/>
  <c r="A116" i="3"/>
  <c r="G115" i="3"/>
  <c r="F115" i="3"/>
  <c r="E115" i="3"/>
  <c r="D115" i="3"/>
  <c r="C115" i="3"/>
  <c r="B115" i="3"/>
  <c r="A115" i="3"/>
  <c r="G114" i="3"/>
  <c r="F114" i="3"/>
  <c r="E114" i="3"/>
  <c r="D114" i="3"/>
  <c r="C114" i="3"/>
  <c r="B114" i="3"/>
  <c r="A114" i="3"/>
  <c r="G113" i="3"/>
  <c r="F113" i="3"/>
  <c r="E113" i="3"/>
  <c r="D113" i="3"/>
  <c r="C113" i="3"/>
  <c r="B113" i="3"/>
  <c r="A113" i="3"/>
  <c r="G112" i="3"/>
  <c r="F112" i="3"/>
  <c r="E112" i="3"/>
  <c r="D112" i="3"/>
  <c r="C112" i="3"/>
  <c r="B112" i="3"/>
  <c r="A112" i="3"/>
  <c r="G111" i="3"/>
  <c r="F111" i="3"/>
  <c r="E111" i="3"/>
  <c r="D111" i="3"/>
  <c r="C111" i="3"/>
  <c r="B111" i="3"/>
  <c r="A111" i="3"/>
  <c r="G110" i="3"/>
  <c r="F110" i="3"/>
  <c r="E110" i="3"/>
  <c r="D110" i="3"/>
  <c r="C110" i="3"/>
  <c r="B110" i="3"/>
  <c r="A110" i="3"/>
  <c r="G109" i="3"/>
  <c r="F109" i="3"/>
  <c r="E109" i="3"/>
  <c r="D109" i="3"/>
  <c r="C109" i="3"/>
  <c r="B109" i="3"/>
  <c r="A109" i="3"/>
  <c r="G108" i="3"/>
  <c r="F108" i="3"/>
  <c r="E108" i="3"/>
  <c r="D108" i="3"/>
  <c r="C108" i="3"/>
  <c r="B108" i="3"/>
  <c r="A108" i="3"/>
  <c r="G107" i="3"/>
  <c r="F107" i="3"/>
  <c r="E107" i="3"/>
  <c r="D107" i="3"/>
  <c r="C107" i="3"/>
  <c r="B107" i="3"/>
  <c r="A107" i="3"/>
  <c r="G106" i="3"/>
  <c r="F106" i="3"/>
  <c r="E106" i="3"/>
  <c r="D106" i="3"/>
  <c r="C106" i="3"/>
  <c r="B106" i="3"/>
  <c r="A106" i="3"/>
  <c r="G105" i="3"/>
  <c r="F105" i="3"/>
  <c r="E105" i="3"/>
  <c r="D105" i="3"/>
  <c r="C105" i="3"/>
  <c r="B105" i="3"/>
  <c r="A105" i="3"/>
  <c r="G104" i="3"/>
  <c r="F104" i="3"/>
  <c r="E104" i="3"/>
  <c r="D104" i="3"/>
  <c r="C104" i="3"/>
  <c r="B104" i="3"/>
  <c r="A104" i="3"/>
  <c r="G103" i="3"/>
  <c r="F103" i="3"/>
  <c r="E103" i="3"/>
  <c r="D103" i="3"/>
  <c r="C103" i="3"/>
  <c r="B103" i="3"/>
  <c r="A103" i="3"/>
  <c r="G102" i="3"/>
  <c r="F102" i="3"/>
  <c r="E102" i="3"/>
  <c r="D102" i="3"/>
  <c r="C102" i="3"/>
  <c r="B102" i="3"/>
  <c r="A102" i="3"/>
  <c r="G101" i="3"/>
  <c r="F101" i="3"/>
  <c r="E101" i="3"/>
  <c r="D101" i="3"/>
  <c r="C101" i="3"/>
  <c r="B101" i="3"/>
  <c r="A101" i="3"/>
  <c r="G100" i="3"/>
  <c r="F100" i="3"/>
  <c r="E100" i="3"/>
  <c r="D100" i="3"/>
  <c r="C100" i="3"/>
  <c r="B100" i="3"/>
  <c r="A100" i="3"/>
  <c r="G99" i="3"/>
  <c r="F99" i="3"/>
  <c r="E99" i="3"/>
  <c r="D99" i="3"/>
  <c r="B99" i="3"/>
  <c r="A99" i="3"/>
  <c r="G98" i="3"/>
  <c r="F98" i="3"/>
  <c r="E98" i="3"/>
  <c r="D98" i="3"/>
  <c r="C98" i="3"/>
  <c r="B98" i="3"/>
  <c r="A98" i="3"/>
  <c r="G97" i="3"/>
  <c r="F97" i="3"/>
  <c r="E97" i="3"/>
  <c r="D97" i="3"/>
  <c r="B97" i="3"/>
  <c r="A97" i="3"/>
  <c r="G96" i="3"/>
  <c r="F96" i="3"/>
  <c r="E96" i="3"/>
  <c r="D96" i="3"/>
  <c r="B96" i="3"/>
  <c r="A96" i="3"/>
  <c r="G95" i="3"/>
  <c r="F95" i="3"/>
  <c r="E95" i="3"/>
  <c r="D95" i="3"/>
  <c r="C95" i="3"/>
  <c r="B95" i="3"/>
  <c r="A95" i="3"/>
  <c r="G94" i="3"/>
  <c r="F94" i="3"/>
  <c r="E94" i="3"/>
  <c r="D94" i="3"/>
  <c r="C94" i="3"/>
  <c r="B94" i="3"/>
  <c r="A94" i="3"/>
  <c r="G93" i="3"/>
  <c r="F93" i="3"/>
  <c r="E93" i="3"/>
  <c r="D93" i="3"/>
  <c r="C93" i="3"/>
  <c r="B93" i="3"/>
  <c r="A93" i="3"/>
  <c r="G92" i="3"/>
  <c r="F92" i="3"/>
  <c r="E92" i="3"/>
  <c r="D92" i="3"/>
  <c r="C92" i="3"/>
  <c r="B92" i="3"/>
  <c r="A92" i="3"/>
  <c r="G91" i="3"/>
  <c r="F91" i="3"/>
  <c r="E91" i="3"/>
  <c r="D91" i="3"/>
  <c r="C91" i="3"/>
  <c r="B91" i="3"/>
  <c r="A91" i="3"/>
  <c r="G90" i="3"/>
  <c r="F90" i="3"/>
  <c r="E90" i="3"/>
  <c r="D90" i="3"/>
  <c r="C90" i="3"/>
  <c r="B90" i="3"/>
  <c r="A90" i="3"/>
  <c r="G89" i="3"/>
  <c r="F89" i="3"/>
  <c r="E89" i="3"/>
  <c r="D89" i="3"/>
  <c r="C89" i="3"/>
  <c r="B89" i="3"/>
  <c r="A89" i="3"/>
  <c r="G88" i="3"/>
  <c r="F88" i="3"/>
  <c r="E88" i="3"/>
  <c r="D88" i="3"/>
  <c r="C88" i="3"/>
  <c r="B88" i="3"/>
  <c r="A88" i="3"/>
  <c r="G87" i="3"/>
  <c r="F87" i="3"/>
  <c r="E87" i="3"/>
  <c r="D87" i="3"/>
  <c r="C87" i="3"/>
  <c r="B87" i="3"/>
  <c r="A87" i="3"/>
  <c r="G86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G84" i="3"/>
  <c r="F84" i="3"/>
  <c r="E84" i="3"/>
  <c r="D84" i="3"/>
  <c r="C84" i="3"/>
  <c r="B84" i="3"/>
  <c r="A84" i="3"/>
  <c r="G83" i="3"/>
  <c r="F83" i="3"/>
  <c r="E83" i="3"/>
  <c r="D83" i="3"/>
  <c r="C83" i="3"/>
  <c r="B83" i="3"/>
  <c r="A83" i="3"/>
  <c r="G82" i="3"/>
  <c r="F82" i="3"/>
  <c r="E82" i="3"/>
  <c r="D82" i="3"/>
  <c r="C82" i="3"/>
  <c r="B82" i="3"/>
  <c r="A82" i="3"/>
  <c r="G81" i="3"/>
  <c r="F81" i="3"/>
  <c r="E81" i="3"/>
  <c r="D81" i="3"/>
  <c r="C81" i="3"/>
  <c r="B81" i="3"/>
  <c r="A81" i="3"/>
  <c r="G80" i="3"/>
  <c r="F80" i="3"/>
  <c r="E80" i="3"/>
  <c r="D80" i="3"/>
  <c r="C80" i="3"/>
  <c r="B80" i="3"/>
  <c r="A80" i="3"/>
  <c r="G79" i="3"/>
  <c r="F79" i="3"/>
  <c r="E79" i="3"/>
  <c r="D79" i="3"/>
  <c r="C79" i="3"/>
  <c r="B79" i="3"/>
  <c r="A79" i="3"/>
  <c r="G78" i="3"/>
  <c r="F78" i="3"/>
  <c r="E78" i="3"/>
  <c r="D78" i="3"/>
  <c r="C78" i="3"/>
  <c r="B78" i="3"/>
  <c r="A78" i="3"/>
  <c r="G77" i="3"/>
  <c r="F77" i="3"/>
  <c r="E77" i="3"/>
  <c r="D77" i="3"/>
  <c r="C77" i="3"/>
  <c r="B77" i="3"/>
  <c r="A77" i="3"/>
  <c r="G76" i="3"/>
  <c r="F76" i="3"/>
  <c r="E76" i="3"/>
  <c r="D76" i="3"/>
  <c r="C76" i="3"/>
  <c r="B76" i="3"/>
  <c r="A76" i="3"/>
  <c r="G75" i="3"/>
  <c r="F75" i="3"/>
  <c r="E75" i="3"/>
  <c r="D75" i="3"/>
  <c r="C75" i="3"/>
  <c r="B75" i="3"/>
  <c r="A75" i="3"/>
  <c r="G74" i="3"/>
  <c r="F74" i="3"/>
  <c r="E74" i="3"/>
  <c r="D74" i="3"/>
  <c r="C74" i="3"/>
  <c r="B74" i="3"/>
  <c r="A74" i="3"/>
  <c r="G73" i="3"/>
  <c r="F73" i="3"/>
  <c r="E73" i="3"/>
  <c r="D73" i="3"/>
  <c r="C73" i="3"/>
  <c r="B73" i="3"/>
  <c r="A73" i="3"/>
  <c r="G72" i="3"/>
  <c r="F72" i="3"/>
  <c r="E72" i="3"/>
  <c r="D72" i="3"/>
  <c r="C72" i="3"/>
  <c r="B72" i="3"/>
  <c r="A72" i="3"/>
  <c r="G71" i="3"/>
  <c r="F71" i="3"/>
  <c r="E71" i="3"/>
  <c r="D71" i="3"/>
  <c r="C71" i="3"/>
  <c r="B71" i="3"/>
  <c r="A71" i="3"/>
  <c r="G70" i="3"/>
  <c r="F70" i="3"/>
  <c r="E70" i="3"/>
  <c r="D70" i="3"/>
  <c r="C70" i="3"/>
  <c r="B70" i="3"/>
  <c r="A70" i="3"/>
  <c r="G69" i="3"/>
  <c r="F69" i="3"/>
  <c r="E69" i="3"/>
  <c r="D69" i="3"/>
  <c r="C69" i="3"/>
  <c r="B69" i="3"/>
  <c r="A69" i="3"/>
  <c r="G68" i="3"/>
  <c r="F68" i="3"/>
  <c r="E68" i="3"/>
  <c r="D68" i="3"/>
  <c r="C68" i="3"/>
  <c r="B68" i="3"/>
  <c r="A68" i="3"/>
  <c r="G67" i="3"/>
  <c r="F67" i="3"/>
  <c r="E67" i="3"/>
  <c r="D67" i="3"/>
  <c r="C67" i="3"/>
  <c r="B67" i="3"/>
  <c r="A67" i="3"/>
  <c r="G66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G64" i="3"/>
  <c r="F64" i="3"/>
  <c r="E64" i="3"/>
  <c r="D64" i="3"/>
  <c r="C64" i="3"/>
  <c r="B64" i="3"/>
  <c r="A64" i="3"/>
  <c r="G63" i="3"/>
  <c r="F63" i="3"/>
  <c r="E63" i="3"/>
  <c r="D63" i="3"/>
  <c r="C63" i="3"/>
  <c r="B63" i="3"/>
  <c r="A63" i="3"/>
  <c r="G62" i="3"/>
  <c r="F62" i="3"/>
  <c r="E62" i="3"/>
  <c r="D62" i="3"/>
  <c r="C62" i="3"/>
  <c r="B62" i="3"/>
  <c r="A62" i="3"/>
  <c r="G61" i="3"/>
  <c r="F61" i="3"/>
  <c r="E61" i="3"/>
  <c r="D61" i="3"/>
  <c r="C61" i="3"/>
  <c r="B61" i="3"/>
  <c r="A61" i="3"/>
  <c r="G60" i="3"/>
  <c r="F60" i="3"/>
  <c r="E60" i="3"/>
  <c r="D60" i="3"/>
  <c r="C60" i="3"/>
  <c r="B60" i="3"/>
  <c r="A60" i="3"/>
  <c r="G59" i="3"/>
  <c r="F59" i="3"/>
  <c r="E59" i="3"/>
  <c r="D59" i="3"/>
  <c r="C59" i="3"/>
  <c r="B59" i="3"/>
  <c r="A59" i="3"/>
  <c r="G58" i="3"/>
  <c r="F58" i="3"/>
  <c r="E58" i="3"/>
  <c r="D58" i="3"/>
  <c r="C58" i="3"/>
  <c r="B58" i="3"/>
  <c r="A58" i="3"/>
  <c r="G57" i="3"/>
  <c r="F57" i="3"/>
  <c r="E57" i="3"/>
  <c r="D57" i="3"/>
  <c r="C57" i="3"/>
  <c r="B57" i="3"/>
  <c r="A57" i="3"/>
  <c r="G56" i="3"/>
  <c r="F56" i="3"/>
  <c r="E56" i="3"/>
  <c r="D56" i="3"/>
  <c r="C56" i="3"/>
  <c r="B56" i="3"/>
  <c r="A56" i="3"/>
  <c r="G55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G53" i="3"/>
  <c r="F53" i="3"/>
  <c r="E53" i="3"/>
  <c r="D53" i="3"/>
  <c r="C53" i="3"/>
  <c r="B53" i="3"/>
  <c r="A53" i="3"/>
  <c r="G52" i="3"/>
  <c r="F52" i="3"/>
  <c r="E52" i="3"/>
  <c r="D52" i="3"/>
  <c r="C52" i="3"/>
  <c r="B52" i="3"/>
  <c r="A52" i="3"/>
  <c r="G51" i="3"/>
  <c r="F51" i="3"/>
  <c r="E51" i="3"/>
  <c r="D51" i="3"/>
  <c r="C51" i="3"/>
  <c r="B51" i="3"/>
  <c r="A51" i="3"/>
  <c r="G50" i="3"/>
  <c r="F50" i="3"/>
  <c r="E50" i="3"/>
  <c r="D50" i="3"/>
  <c r="C50" i="3"/>
  <c r="B50" i="3"/>
  <c r="A50" i="3"/>
  <c r="G49" i="3"/>
  <c r="F49" i="3"/>
  <c r="E49" i="3"/>
  <c r="D49" i="3"/>
  <c r="C49" i="3"/>
  <c r="B49" i="3"/>
  <c r="A49" i="3"/>
  <c r="G48" i="3"/>
  <c r="F48" i="3"/>
  <c r="E48" i="3"/>
  <c r="D48" i="3"/>
  <c r="C48" i="3"/>
  <c r="B48" i="3"/>
  <c r="A48" i="3"/>
  <c r="G47" i="3"/>
  <c r="F47" i="3"/>
  <c r="E47" i="3"/>
  <c r="D47" i="3"/>
  <c r="C47" i="3"/>
  <c r="B47" i="3"/>
  <c r="A47" i="3"/>
  <c r="G46" i="3"/>
  <c r="F46" i="3"/>
  <c r="E46" i="3"/>
  <c r="D46" i="3"/>
  <c r="C46" i="3"/>
  <c r="B46" i="3"/>
  <c r="A46" i="3"/>
  <c r="G45" i="3"/>
  <c r="F45" i="3"/>
  <c r="E45" i="3"/>
  <c r="D45" i="3"/>
  <c r="C45" i="3"/>
  <c r="B45" i="3"/>
  <c r="A45" i="3"/>
  <c r="G44" i="3"/>
  <c r="F44" i="3"/>
  <c r="E44" i="3"/>
  <c r="D44" i="3"/>
  <c r="C44" i="3"/>
  <c r="B44" i="3"/>
  <c r="A44" i="3"/>
  <c r="G43" i="3"/>
  <c r="F43" i="3"/>
  <c r="E43" i="3"/>
  <c r="D43" i="3"/>
  <c r="C43" i="3"/>
  <c r="B43" i="3"/>
  <c r="A43" i="3"/>
  <c r="G42" i="3"/>
  <c r="F42" i="3"/>
  <c r="E42" i="3"/>
  <c r="D42" i="3"/>
  <c r="C42" i="3"/>
  <c r="B42" i="3"/>
  <c r="A42" i="3"/>
  <c r="G41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G39" i="3"/>
  <c r="F39" i="3"/>
  <c r="E39" i="3"/>
  <c r="D39" i="3"/>
  <c r="C39" i="3"/>
  <c r="B39" i="3"/>
  <c r="A39" i="3"/>
  <c r="G38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G35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G32" i="3"/>
  <c r="F32" i="3"/>
  <c r="E32" i="3"/>
  <c r="D32" i="3"/>
  <c r="C32" i="3"/>
  <c r="B32" i="3"/>
  <c r="A32" i="3"/>
  <c r="G31" i="3"/>
  <c r="F31" i="3"/>
  <c r="E31" i="3"/>
  <c r="D31" i="3"/>
  <c r="C31" i="3"/>
  <c r="B31" i="3"/>
  <c r="A31" i="3"/>
  <c r="G30" i="3"/>
  <c r="F30" i="3"/>
  <c r="E30" i="3"/>
  <c r="D30" i="3"/>
  <c r="C30" i="3"/>
  <c r="B30" i="3"/>
  <c r="A30" i="3"/>
  <c r="G29" i="3"/>
  <c r="F29" i="3"/>
  <c r="E29" i="3"/>
  <c r="D29" i="3"/>
  <c r="C29" i="3"/>
  <c r="B29" i="3"/>
  <c r="A29" i="3"/>
  <c r="G28" i="3"/>
  <c r="F28" i="3"/>
  <c r="E28" i="3"/>
  <c r="D28" i="3"/>
  <c r="C28" i="3"/>
  <c r="B28" i="3"/>
  <c r="A28" i="3"/>
  <c r="G27" i="3"/>
  <c r="F27" i="3"/>
  <c r="E27" i="3"/>
  <c r="D27" i="3"/>
  <c r="C27" i="3"/>
  <c r="B27" i="3"/>
  <c r="A27" i="3"/>
  <c r="G26" i="3"/>
  <c r="F26" i="3"/>
  <c r="E26" i="3"/>
  <c r="D26" i="3"/>
  <c r="C26" i="3"/>
  <c r="B26" i="3"/>
  <c r="A26" i="3"/>
  <c r="G25" i="3"/>
  <c r="F25" i="3"/>
  <c r="E25" i="3"/>
  <c r="D25" i="3"/>
  <c r="C25" i="3"/>
  <c r="B25" i="3"/>
  <c r="A25" i="3"/>
  <c r="G24" i="3"/>
  <c r="F24" i="3"/>
  <c r="E24" i="3"/>
  <c r="D24" i="3"/>
  <c r="C24" i="3"/>
  <c r="B24" i="3"/>
  <c r="A24" i="3"/>
  <c r="G23" i="3"/>
  <c r="F23" i="3"/>
  <c r="E23" i="3"/>
  <c r="D23" i="3"/>
  <c r="C23" i="3"/>
  <c r="B23" i="3"/>
  <c r="A23" i="3"/>
  <c r="G22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G20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G18" i="3"/>
  <c r="F18" i="3"/>
  <c r="E18" i="3"/>
  <c r="D18" i="3"/>
  <c r="C18" i="3"/>
  <c r="B18" i="3"/>
  <c r="A18" i="3"/>
  <c r="G17" i="3"/>
  <c r="F17" i="3"/>
  <c r="E17" i="3"/>
  <c r="D17" i="3"/>
  <c r="C17" i="3"/>
  <c r="B17" i="3"/>
  <c r="A17" i="3"/>
  <c r="G16" i="3"/>
  <c r="F16" i="3"/>
  <c r="E16" i="3"/>
  <c r="D16" i="3"/>
  <c r="C16" i="3"/>
  <c r="B16" i="3"/>
  <c r="A16" i="3"/>
  <c r="G15" i="3"/>
  <c r="F15" i="3"/>
  <c r="E15" i="3"/>
  <c r="D15" i="3"/>
  <c r="C15" i="3"/>
  <c r="B15" i="3"/>
  <c r="A15" i="3"/>
  <c r="G14" i="3"/>
  <c r="F14" i="3"/>
  <c r="E14" i="3"/>
  <c r="D14" i="3"/>
  <c r="C14" i="3"/>
  <c r="B14" i="3"/>
  <c r="A14" i="3"/>
  <c r="G13" i="3"/>
  <c r="F13" i="3"/>
  <c r="E13" i="3"/>
  <c r="D13" i="3"/>
  <c r="C13" i="3"/>
  <c r="B13" i="3"/>
  <c r="A13" i="3"/>
  <c r="G12" i="3"/>
  <c r="F12" i="3"/>
  <c r="E12" i="3"/>
  <c r="D12" i="3"/>
  <c r="C12" i="3"/>
  <c r="B12" i="3"/>
  <c r="A12" i="3"/>
  <c r="G11" i="3"/>
  <c r="F11" i="3"/>
  <c r="E11" i="3"/>
  <c r="D11" i="3"/>
  <c r="C11" i="3"/>
  <c r="B11" i="3"/>
  <c r="A11" i="3"/>
  <c r="G10" i="3"/>
  <c r="F10" i="3"/>
  <c r="E10" i="3"/>
  <c r="D10" i="3"/>
  <c r="C10" i="3"/>
  <c r="B10" i="3"/>
  <c r="A10" i="3"/>
  <c r="G9" i="3"/>
  <c r="F9" i="3"/>
  <c r="E9" i="3"/>
  <c r="D9" i="3"/>
  <c r="C9" i="3"/>
  <c r="B9" i="3"/>
  <c r="A9" i="3"/>
  <c r="G8" i="3"/>
  <c r="F8" i="3"/>
  <c r="E8" i="3"/>
  <c r="D8" i="3"/>
  <c r="C8" i="3"/>
  <c r="B8" i="3"/>
  <c r="A8" i="3"/>
  <c r="G7" i="3"/>
  <c r="F7" i="3"/>
  <c r="E7" i="3"/>
  <c r="D7" i="3"/>
  <c r="C7" i="3"/>
  <c r="B7" i="3"/>
  <c r="A7" i="3"/>
  <c r="G6" i="3"/>
  <c r="F6" i="3"/>
  <c r="E6" i="3"/>
  <c r="D6" i="3"/>
  <c r="C6" i="3"/>
  <c r="B6" i="3"/>
  <c r="A6" i="3"/>
  <c r="G5" i="3"/>
  <c r="F5" i="3"/>
  <c r="E5" i="3"/>
  <c r="D5" i="3"/>
  <c r="C5" i="3"/>
  <c r="B5" i="3"/>
  <c r="A5" i="3"/>
  <c r="G4" i="3"/>
  <c r="F4" i="3"/>
  <c r="E4" i="3"/>
  <c r="D4" i="3"/>
  <c r="C4" i="3"/>
  <c r="B4" i="3"/>
  <c r="A4" i="3"/>
  <c r="G3" i="3"/>
  <c r="F3" i="3"/>
  <c r="E3" i="3"/>
  <c r="D3" i="3"/>
  <c r="C3" i="3"/>
  <c r="B3" i="3"/>
  <c r="A3" i="3"/>
  <c r="G2" i="3"/>
  <c r="F2" i="3"/>
  <c r="E2" i="3"/>
  <c r="D2" i="3"/>
  <c r="C2" i="3"/>
  <c r="B2" i="3"/>
  <c r="A2" i="3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  <c r="D3" i="1"/>
  <c r="C3" i="1"/>
  <c r="B3" i="1"/>
  <c r="A3" i="1"/>
  <c r="L25" i="5"/>
  <c r="K25" i="5"/>
  <c r="J25" i="5"/>
  <c r="I25" i="5"/>
  <c r="H25" i="5"/>
  <c r="G25" i="5"/>
  <c r="D25" i="5"/>
  <c r="C25" i="5"/>
  <c r="L24" i="5"/>
  <c r="K24" i="5"/>
  <c r="J24" i="5"/>
  <c r="I24" i="5"/>
  <c r="H24" i="5"/>
  <c r="G24" i="5"/>
  <c r="D24" i="5"/>
  <c r="C24" i="5"/>
  <c r="L23" i="5"/>
  <c r="K23" i="5"/>
  <c r="J23" i="5"/>
  <c r="I23" i="5"/>
  <c r="H23" i="5"/>
  <c r="G23" i="5"/>
  <c r="D23" i="5"/>
  <c r="C23" i="5"/>
  <c r="L22" i="5"/>
  <c r="K22" i="5"/>
  <c r="J22" i="5"/>
  <c r="I22" i="5"/>
  <c r="H22" i="5"/>
  <c r="G22" i="5"/>
  <c r="D22" i="5"/>
  <c r="C22" i="5"/>
  <c r="L21" i="5"/>
  <c r="K21" i="5"/>
  <c r="J21" i="5"/>
  <c r="I21" i="5"/>
  <c r="H21" i="5"/>
  <c r="G21" i="5"/>
  <c r="D21" i="5"/>
  <c r="C21" i="5"/>
  <c r="L20" i="5"/>
  <c r="K20" i="5"/>
  <c r="J20" i="5"/>
  <c r="I20" i="5"/>
  <c r="H20" i="5"/>
  <c r="G20" i="5"/>
  <c r="D20" i="5"/>
  <c r="C20" i="5"/>
  <c r="L19" i="5"/>
  <c r="K19" i="5"/>
  <c r="J19" i="5"/>
  <c r="I19" i="5"/>
  <c r="H19" i="5"/>
  <c r="G19" i="5"/>
  <c r="D19" i="5"/>
  <c r="C19" i="5"/>
  <c r="L18" i="5"/>
  <c r="K18" i="5"/>
  <c r="J18" i="5"/>
  <c r="I18" i="5"/>
  <c r="H18" i="5"/>
  <c r="G18" i="5"/>
  <c r="D18" i="5"/>
  <c r="C18" i="5"/>
  <c r="L17" i="5"/>
  <c r="K17" i="5"/>
  <c r="J17" i="5"/>
  <c r="I17" i="5"/>
  <c r="H17" i="5"/>
  <c r="G17" i="5"/>
  <c r="D17" i="5"/>
  <c r="C17" i="5"/>
  <c r="L16" i="5"/>
  <c r="K16" i="5"/>
  <c r="J16" i="5"/>
  <c r="I16" i="5"/>
  <c r="H16" i="5"/>
  <c r="G16" i="5"/>
  <c r="D16" i="5"/>
  <c r="C16" i="5"/>
  <c r="L12" i="5"/>
  <c r="K12" i="5"/>
  <c r="J12" i="5"/>
  <c r="I12" i="5"/>
  <c r="H12" i="5"/>
  <c r="G12" i="5"/>
  <c r="D12" i="5"/>
  <c r="C12" i="5"/>
  <c r="L11" i="5"/>
  <c r="K11" i="5"/>
  <c r="J11" i="5"/>
  <c r="I11" i="5"/>
  <c r="H11" i="5"/>
  <c r="G11" i="5"/>
  <c r="D11" i="5"/>
  <c r="C11" i="5"/>
  <c r="L10" i="5"/>
  <c r="K10" i="5"/>
  <c r="J10" i="5"/>
  <c r="I10" i="5"/>
  <c r="H10" i="5"/>
  <c r="G10" i="5"/>
  <c r="D10" i="5"/>
  <c r="C10" i="5"/>
  <c r="L9" i="5"/>
  <c r="K9" i="5"/>
  <c r="J9" i="5"/>
  <c r="I9" i="5"/>
  <c r="H9" i="5"/>
  <c r="G9" i="5"/>
  <c r="D9" i="5"/>
  <c r="C9" i="5"/>
  <c r="L8" i="5"/>
  <c r="K8" i="5"/>
  <c r="J8" i="5"/>
  <c r="I8" i="5"/>
  <c r="H8" i="5"/>
  <c r="G8" i="5"/>
  <c r="D8" i="5"/>
  <c r="C8" i="5"/>
  <c r="L7" i="5"/>
  <c r="K7" i="5"/>
  <c r="J7" i="5"/>
  <c r="I7" i="5"/>
  <c r="H7" i="5"/>
  <c r="G7" i="5"/>
  <c r="D7" i="5"/>
  <c r="C7" i="5"/>
  <c r="M29" i="2"/>
  <c r="L29" i="2"/>
  <c r="K29" i="2"/>
  <c r="J29" i="2"/>
  <c r="I29" i="2"/>
  <c r="H29" i="2"/>
  <c r="G29" i="2"/>
  <c r="F29" i="2"/>
  <c r="E29" i="2"/>
  <c r="D29" i="2"/>
  <c r="C29" i="2"/>
  <c r="M28" i="2"/>
  <c r="L28" i="2"/>
  <c r="K28" i="2"/>
  <c r="J28" i="2"/>
  <c r="I28" i="2"/>
  <c r="H28" i="2"/>
  <c r="G28" i="2"/>
  <c r="F28" i="2"/>
  <c r="E28" i="2"/>
  <c r="D28" i="2"/>
  <c r="C28" i="2"/>
  <c r="M27" i="2"/>
  <c r="L27" i="2"/>
  <c r="K27" i="2"/>
  <c r="J27" i="2"/>
  <c r="I27" i="2"/>
  <c r="H27" i="2"/>
  <c r="G27" i="2"/>
  <c r="F27" i="2"/>
  <c r="E27" i="2"/>
  <c r="D27" i="2"/>
  <c r="C27" i="2"/>
  <c r="M26" i="2"/>
  <c r="L26" i="2"/>
  <c r="K26" i="2"/>
  <c r="J26" i="2"/>
  <c r="I26" i="2"/>
  <c r="H26" i="2"/>
  <c r="G26" i="2"/>
  <c r="F26" i="2"/>
  <c r="E26" i="2"/>
  <c r="D26" i="2"/>
  <c r="C26" i="2"/>
  <c r="M25" i="2"/>
  <c r="L25" i="2"/>
  <c r="K25" i="2"/>
  <c r="J25" i="2"/>
  <c r="I25" i="2"/>
  <c r="H25" i="2"/>
  <c r="G25" i="2"/>
  <c r="F25" i="2"/>
  <c r="E25" i="2"/>
  <c r="D25" i="2"/>
  <c r="C25" i="2"/>
  <c r="M24" i="2"/>
  <c r="L24" i="2"/>
  <c r="K24" i="2"/>
  <c r="J24" i="2"/>
  <c r="I24" i="2"/>
  <c r="H24" i="2"/>
  <c r="G24" i="2"/>
  <c r="F24" i="2"/>
  <c r="E24" i="2"/>
  <c r="D24" i="2"/>
  <c r="C24" i="2"/>
  <c r="M23" i="2"/>
  <c r="L23" i="2"/>
  <c r="K23" i="2"/>
  <c r="J23" i="2"/>
  <c r="I23" i="2"/>
  <c r="H23" i="2"/>
  <c r="G23" i="2"/>
  <c r="F23" i="2"/>
  <c r="E23" i="2"/>
  <c r="D23" i="2"/>
  <c r="C23" i="2"/>
  <c r="L22" i="2"/>
  <c r="K22" i="2"/>
  <c r="J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C21" i="2"/>
  <c r="L20" i="2"/>
  <c r="K20" i="2"/>
  <c r="J20" i="2"/>
  <c r="I20" i="2"/>
  <c r="H20" i="2"/>
  <c r="G20" i="2"/>
  <c r="F20" i="2"/>
  <c r="E20" i="2"/>
  <c r="D20" i="2"/>
  <c r="C20" i="2"/>
  <c r="M16" i="2"/>
  <c r="M15" i="2"/>
  <c r="M14" i="2"/>
  <c r="M13" i="2"/>
  <c r="M12" i="2"/>
  <c r="K12" i="2"/>
  <c r="J12" i="2"/>
  <c r="I12" i="2"/>
  <c r="H12" i="2"/>
  <c r="G12" i="2"/>
  <c r="F12" i="2"/>
  <c r="E12" i="2"/>
  <c r="D12" i="2"/>
  <c r="C12" i="2"/>
  <c r="M11" i="2"/>
  <c r="K11" i="2"/>
  <c r="J11" i="2"/>
  <c r="I11" i="2"/>
  <c r="H11" i="2"/>
  <c r="G11" i="2"/>
  <c r="F11" i="2"/>
  <c r="E11" i="2"/>
  <c r="D11" i="2"/>
  <c r="C11" i="2"/>
  <c r="M10" i="2"/>
  <c r="K10" i="2"/>
  <c r="J10" i="2"/>
  <c r="I10" i="2"/>
  <c r="H10" i="2"/>
  <c r="G10" i="2"/>
  <c r="F10" i="2"/>
  <c r="E10" i="2"/>
  <c r="D10" i="2"/>
  <c r="C10" i="2"/>
  <c r="L9" i="2"/>
  <c r="K9" i="2"/>
  <c r="J9" i="2"/>
  <c r="I9" i="2"/>
  <c r="H9" i="2"/>
  <c r="G9" i="2"/>
  <c r="F9" i="2"/>
  <c r="E9" i="2"/>
  <c r="D9" i="2"/>
  <c r="C9" i="2"/>
  <c r="L8" i="2"/>
  <c r="K8" i="2"/>
  <c r="J8" i="2"/>
  <c r="I8" i="2"/>
  <c r="H8" i="2"/>
  <c r="G8" i="2"/>
  <c r="F8" i="2"/>
  <c r="E8" i="2"/>
  <c r="D8" i="2"/>
  <c r="C8" i="2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<sst xmlns="http://schemas.openxmlformats.org/spreadsheetml/2006/main" count="1055" uniqueCount="424">
  <si>
    <t>抖音平台数据分析反馈表</t>
  </si>
  <si>
    <t>开始时间：</t>
  </si>
  <si>
    <t>截止时间：</t>
  </si>
  <si>
    <t>主播-数据分析汇总</t>
  </si>
  <si>
    <t>主播编号</t>
  </si>
  <si>
    <t>主播手动</t>
  </si>
  <si>
    <t>平均直播时长</t>
  </si>
  <si>
    <t>实际销售额</t>
  </si>
  <si>
    <t>停留时长</t>
  </si>
  <si>
    <t>平均GPM</t>
  </si>
  <si>
    <t>平均观看率</t>
  </si>
  <si>
    <t>平均关注率</t>
  </si>
  <si>
    <t>平均互动率</t>
  </si>
  <si>
    <t>平均点转率</t>
  </si>
  <si>
    <t>夜班次数</t>
  </si>
  <si>
    <t>目标达成率</t>
  </si>
  <si>
    <t>月目标-手动</t>
  </si>
  <si>
    <t>ZB001</t>
  </si>
  <si>
    <t>糖糖</t>
  </si>
  <si>
    <t>ZB002</t>
  </si>
  <si>
    <t>谭鑫</t>
  </si>
  <si>
    <t>ZB003</t>
  </si>
  <si>
    <t>丽红</t>
  </si>
  <si>
    <t>ZB004</t>
  </si>
  <si>
    <t>小禹</t>
  </si>
  <si>
    <t>ZB005</t>
  </si>
  <si>
    <t>靖靖</t>
  </si>
  <si>
    <t>ZB006</t>
  </si>
  <si>
    <t>晓晓</t>
  </si>
  <si>
    <t>ZB007</t>
  </si>
  <si>
    <t>许师傅</t>
  </si>
  <si>
    <t>ZB008</t>
  </si>
  <si>
    <t>平子</t>
  </si>
  <si>
    <t>ZB009</t>
  </si>
  <si>
    <t>思远</t>
  </si>
  <si>
    <t>ZB010</t>
  </si>
  <si>
    <t>果果</t>
  </si>
  <si>
    <t>中控-数据分析汇总</t>
  </si>
  <si>
    <t>中控编号</t>
  </si>
  <si>
    <t>姓名-手动</t>
  </si>
  <si>
    <t>ZC001</t>
  </si>
  <si>
    <t>ZC002</t>
  </si>
  <si>
    <t>汪嵩</t>
  </si>
  <si>
    <t>ZC003</t>
  </si>
  <si>
    <t>ZC004</t>
  </si>
  <si>
    <t>ZC005</t>
  </si>
  <si>
    <t>ZC006</t>
  </si>
  <si>
    <t>ZC007</t>
  </si>
  <si>
    <t>ZC008</t>
  </si>
  <si>
    <t>ZC009</t>
  </si>
  <si>
    <t>ZC010</t>
  </si>
  <si>
    <t>视频号数据分析反馈表（思远1.0）</t>
  </si>
  <si>
    <t>开始时间</t>
  </si>
  <si>
    <t>截止时间</t>
  </si>
  <si>
    <t>呢称手动</t>
  </si>
  <si>
    <t>自动计算-不要修改</t>
  </si>
  <si>
    <t>手动-填写部分</t>
  </si>
  <si>
    <t>基本信息</t>
  </si>
  <si>
    <t>流量&amp;转化-转化漏斗</t>
  </si>
  <si>
    <t>互动&amp;人群&amp;售后</t>
  </si>
  <si>
    <t>日期</t>
  </si>
  <si>
    <t>直播时长（分钟）</t>
  </si>
  <si>
    <t>停留时长（秒）</t>
  </si>
  <si>
    <t>广告费</t>
  </si>
  <si>
    <t>广告产出</t>
  </si>
  <si>
    <t>主播呢称</t>
  </si>
  <si>
    <t>中控呢称</t>
  </si>
  <si>
    <t>是否晚班</t>
  </si>
  <si>
    <t>直播形式</t>
  </si>
  <si>
    <t>地区人气区</t>
  </si>
  <si>
    <t>综合趋势图</t>
  </si>
  <si>
    <t>付费截图</t>
  </si>
  <si>
    <t>直播间封面</t>
  </si>
  <si>
    <t>直播间名称</t>
  </si>
  <si>
    <t>直播时间</t>
  </si>
  <si>
    <t>直播时长</t>
  </si>
  <si>
    <t>开播平台</t>
  </si>
  <si>
    <t>直播间成交金额</t>
  </si>
  <si>
    <t>千次观看成交金额</t>
  </si>
  <si>
    <t>退款金额</t>
  </si>
  <si>
    <t>违规次数</t>
  </si>
  <si>
    <t>直播间观看人数</t>
  </si>
  <si>
    <t>自然流量观看人数</t>
  </si>
  <si>
    <t>付费流量观看人数</t>
  </si>
  <si>
    <t>平均在线人数</t>
  </si>
  <si>
    <t>最高在线人数</t>
  </si>
  <si>
    <t>直播间观看-成交转化率(人数)</t>
  </si>
  <si>
    <t>直播间曝光人数</t>
  </si>
  <si>
    <t>商品曝光人数</t>
  </si>
  <si>
    <t>商品点击人数</t>
  </si>
  <si>
    <t>成交人数</t>
  </si>
  <si>
    <t>内容互动人数</t>
  </si>
  <si>
    <t>直播间曝光-观看率(人数)</t>
  </si>
  <si>
    <t>直播间观看-商品曝光率(人数)</t>
  </si>
  <si>
    <t>直播间商品曝光-点击率(人数)</t>
  </si>
  <si>
    <t>直播间商品点击-成交转化率(人数)</t>
  </si>
  <si>
    <t>直播间曝光-成交转化率(人数)</t>
  </si>
  <si>
    <t>直播间曝光-互动率(人数)</t>
  </si>
  <si>
    <t>直播间曝光次数</t>
  </si>
  <si>
    <t>直播间观看-互动率(人数)</t>
  </si>
  <si>
    <t>人均观看时长</t>
  </si>
  <si>
    <t>新增粉丝数</t>
  </si>
  <si>
    <t>直播间观看-关注率(人数)</t>
  </si>
  <si>
    <t>首购率</t>
  </si>
  <si>
    <t>退款订单数</t>
  </si>
  <si>
    <t>退款人数</t>
  </si>
  <si>
    <t>穿播</t>
  </si>
  <si>
    <t>富婆请进</t>
  </si>
  <si>
    <t>2023-12-22_19-35-34~2023-12-23_00-07-23</t>
  </si>
  <si>
    <t>4小时31分钟</t>
  </si>
  <si>
    <t>DOU_YIN_LIVE</t>
  </si>
  <si>
    <t>-</t>
  </si>
  <si>
    <t>35秒</t>
  </si>
  <si>
    <t>2023-12-20_19-35-15~2023-12-21_00-07-13</t>
  </si>
  <si>
    <t>36秒</t>
  </si>
  <si>
    <t>2023-12-19_13-45-47~2023-12-19_18-03-01</t>
  </si>
  <si>
    <t>4小时08分钟</t>
  </si>
  <si>
    <t>32秒</t>
  </si>
  <si>
    <t>2024-01-18_13-27-33~2024-01-18_18-57-47</t>
  </si>
  <si>
    <t>5小时30分钟</t>
  </si>
  <si>
    <t>30秒</t>
  </si>
  <si>
    <t>2024-01-17_16-58-08~2024-01-17_18-59-24</t>
  </si>
  <si>
    <t>2小时01分钟</t>
  </si>
  <si>
    <t>27秒</t>
  </si>
  <si>
    <t>关注率</t>
  </si>
  <si>
    <t>互动率</t>
  </si>
  <si>
    <t>点转率</t>
  </si>
  <si>
    <t>数据大屏截图</t>
  </si>
  <si>
    <t>直播主题</t>
  </si>
  <si>
    <t>直播位置</t>
  </si>
  <si>
    <t>直播开始时间</t>
  </si>
  <si>
    <t>观看人数</t>
  </si>
  <si>
    <t>观看次数</t>
  </si>
  <si>
    <t>最高在线</t>
  </si>
  <si>
    <t>平均观看时长</t>
  </si>
  <si>
    <t>点赞次数</t>
  </si>
  <si>
    <t>评论次数</t>
  </si>
  <si>
    <t>分享次数</t>
  </si>
  <si>
    <t>新增关注</t>
  </si>
  <si>
    <t>总热度</t>
  </si>
  <si>
    <t>送礼人数</t>
  </si>
  <si>
    <t>送礼次数</t>
  </si>
  <si>
    <t>成交金额</t>
  </si>
  <si>
    <t>成交订单数</t>
  </si>
  <si>
    <t>深圳市</t>
  </si>
  <si>
    <t>2024年01月14日 14:05</t>
  </si>
  <si>
    <t>4小时4分钟2秒</t>
  </si>
  <si>
    <t>1分钟60秒</t>
  </si>
  <si>
    <t>2024年01月13日 14:05</t>
  </si>
  <si>
    <t>4小时0分钟33秒</t>
  </si>
  <si>
    <t>52秒</t>
  </si>
  <si>
    <t>2024年01月12日 14:05</t>
  </si>
  <si>
    <t>4小时4分钟6秒</t>
  </si>
  <si>
    <t>51秒</t>
  </si>
  <si>
    <t>2024年01月11日 14:05</t>
  </si>
  <si>
    <t>4小时5分钟14秒</t>
  </si>
  <si>
    <t>48秒</t>
  </si>
  <si>
    <t>2024年01月10日 14:05</t>
  </si>
  <si>
    <t>4小时3分钟23秒</t>
  </si>
  <si>
    <t>2024年01月09日 14:05</t>
  </si>
  <si>
    <t>4小时6分钟31秒</t>
  </si>
  <si>
    <t>47秒</t>
  </si>
  <si>
    <t>2024年01月07日 14:05</t>
  </si>
  <si>
    <t>4小时9分钟5秒</t>
  </si>
  <si>
    <t>55秒</t>
  </si>
  <si>
    <t>2024年01月06日 14:05</t>
  </si>
  <si>
    <t>4小时0分钟56秒</t>
  </si>
  <si>
    <t>56秒</t>
  </si>
  <si>
    <t>2024年01月05日 14:05</t>
  </si>
  <si>
    <t>4小时0分钟16秒</t>
  </si>
  <si>
    <t>2024年01月04日 14:05</t>
  </si>
  <si>
    <t>4小时6分钟45秒</t>
  </si>
  <si>
    <t>50秒</t>
  </si>
  <si>
    <t>2024年01月03日 14:05</t>
  </si>
  <si>
    <t>4小时19分钟26秒</t>
  </si>
  <si>
    <t>2024年01月02日 14:05</t>
  </si>
  <si>
    <t>2023年12月31日 14:05</t>
  </si>
  <si>
    <t>4小时8分钟47秒</t>
  </si>
  <si>
    <t>2023年12月30日 14:05</t>
  </si>
  <si>
    <t>4小时4分钟24秒</t>
  </si>
  <si>
    <t>2023年12月29日 14:05</t>
  </si>
  <si>
    <t>4小时1分钟55秒</t>
  </si>
  <si>
    <t>2023年12月28日 14:05</t>
  </si>
  <si>
    <t>4小时11分钟9秒</t>
  </si>
  <si>
    <t>1分钟01秒</t>
  </si>
  <si>
    <t>2023年12月27日 14:05</t>
  </si>
  <si>
    <t>4小时0分钟15秒</t>
  </si>
  <si>
    <t>2023年12月26日 14:06</t>
  </si>
  <si>
    <t>4小时4分钟30秒</t>
  </si>
  <si>
    <t>2023年12月24日 14:05</t>
  </si>
  <si>
    <t>4小时0分钟45秒</t>
  </si>
  <si>
    <t>2023年12月23日 14:05</t>
  </si>
  <si>
    <t>4小时0分钟59秒</t>
  </si>
  <si>
    <t>58秒</t>
  </si>
  <si>
    <t>2023年12月22日 14:05</t>
  </si>
  <si>
    <t>4小时1分钟24秒</t>
  </si>
  <si>
    <t>2023年12月21日 14:05</t>
  </si>
  <si>
    <t>4小时3分钟33秒</t>
  </si>
  <si>
    <t>53秒</t>
  </si>
  <si>
    <t>2023年12月20日 14:05</t>
  </si>
  <si>
    <t>4小时9分钟50秒</t>
  </si>
  <si>
    <t>2023年12月19日 14:05</t>
  </si>
  <si>
    <t>4小时3分钟1秒</t>
  </si>
  <si>
    <t>2023年12月17日 14:05</t>
  </si>
  <si>
    <t>4小时5分钟50秒</t>
  </si>
  <si>
    <t>1分钟03秒</t>
  </si>
  <si>
    <t>2023年12月16日 14:05</t>
  </si>
  <si>
    <t>4小时8分钟37秒</t>
  </si>
  <si>
    <t>2023年12月15日 14:05</t>
  </si>
  <si>
    <t>4小时0分钟57秒</t>
  </si>
  <si>
    <t>2023年12月14日 14:05</t>
  </si>
  <si>
    <t>4小时20分钟56秒</t>
  </si>
  <si>
    <t>2023年12月13日 14:05</t>
  </si>
  <si>
    <t>4小时9分钟18秒</t>
  </si>
  <si>
    <t>45秒</t>
  </si>
  <si>
    <t>2023年12月12日 14:05</t>
  </si>
  <si>
    <t>4小时8分钟6秒</t>
  </si>
  <si>
    <t>2023年12月10日 14:05</t>
  </si>
  <si>
    <t>4小时4分钟32秒</t>
  </si>
  <si>
    <t>2023年12月09日 14:05</t>
  </si>
  <si>
    <t>4小时2分钟7秒</t>
  </si>
  <si>
    <t>2023年12月08日 14:05</t>
  </si>
  <si>
    <t>4小时4分钟54秒</t>
  </si>
  <si>
    <t>2023年12月07日 14:06</t>
  </si>
  <si>
    <t>4小时9分钟56秒</t>
  </si>
  <si>
    <t>57秒</t>
  </si>
  <si>
    <t>2023年12月06日 14:05</t>
  </si>
  <si>
    <t>4小时2分钟13秒</t>
  </si>
  <si>
    <t>46秒</t>
  </si>
  <si>
    <t>2023年12月03日 14:05</t>
  </si>
  <si>
    <t>4小时3分钟19秒</t>
  </si>
  <si>
    <t>2023年12月02日 14:28</t>
  </si>
  <si>
    <t>3小时37分钟37秒</t>
  </si>
  <si>
    <t>2023年12月01日 14:05</t>
  </si>
  <si>
    <t>4小时3分钟45秒</t>
  </si>
  <si>
    <t>44秒</t>
  </si>
  <si>
    <t>2023年11月29日 14:05</t>
  </si>
  <si>
    <t>4小时30分钟48秒</t>
  </si>
  <si>
    <t>2023年11月28日 14:05</t>
  </si>
  <si>
    <t>4小时14分钟0秒</t>
  </si>
  <si>
    <t>2023年11月26日 14:05</t>
  </si>
  <si>
    <t>4小时5分钟35秒</t>
  </si>
  <si>
    <t>2023年11月25日 14:04</t>
  </si>
  <si>
    <t>4小时31分钟10秒</t>
  </si>
  <si>
    <t>59秒</t>
  </si>
  <si>
    <t>2023年11月24日 14:05</t>
  </si>
  <si>
    <t>4小时32分钟50秒</t>
  </si>
  <si>
    <t>2023年11月23日 14:05</t>
  </si>
  <si>
    <t>4小时45分钟15秒</t>
  </si>
  <si>
    <t>2023年11月22日 14:05</t>
  </si>
  <si>
    <t>4小时35分钟58秒</t>
  </si>
  <si>
    <t>2023年11月21日 14:05</t>
  </si>
  <si>
    <t>5小时0分钟40秒</t>
  </si>
  <si>
    <t>49秒</t>
  </si>
  <si>
    <t>2023年11月19日 09:07</t>
  </si>
  <si>
    <t>4小时32分钟2秒</t>
  </si>
  <si>
    <t>2023年11月18日 09:05</t>
  </si>
  <si>
    <t>4小时2分钟35秒</t>
  </si>
  <si>
    <t>2023年11月17日 09:05</t>
  </si>
  <si>
    <t>4小时6分钟59秒</t>
  </si>
  <si>
    <t>2023年11月16日 09:05</t>
  </si>
  <si>
    <t>4小时1分钟23秒</t>
  </si>
  <si>
    <t>2023年11月15日 09:05</t>
  </si>
  <si>
    <t>4小时32分钟48秒</t>
  </si>
  <si>
    <t>2023年11月14日 09:06</t>
  </si>
  <si>
    <t>4小时3分钟3秒</t>
  </si>
  <si>
    <t>2023年11月12日 09:08</t>
  </si>
  <si>
    <t>4小时20分钟5秒</t>
  </si>
  <si>
    <t>54秒</t>
  </si>
  <si>
    <t>2023年11月11日 09:05</t>
  </si>
  <si>
    <t>4小时16分钟9秒</t>
  </si>
  <si>
    <t>2023年11月10日 09:06</t>
  </si>
  <si>
    <t>4小时42分钟10秒</t>
  </si>
  <si>
    <t>2023年11月09日 09:06</t>
  </si>
  <si>
    <t>4小时37分钟32秒</t>
  </si>
  <si>
    <t>2023年11月08日 09:05</t>
  </si>
  <si>
    <t>4小时37分钟1秒</t>
  </si>
  <si>
    <t>2023年11月07日 09:06</t>
  </si>
  <si>
    <t>4小时36分钟45秒</t>
  </si>
  <si>
    <t>2023年11月05日 14:05</t>
  </si>
  <si>
    <t>4小时42分钟24秒</t>
  </si>
  <si>
    <t>2023年11月04日 14:05</t>
  </si>
  <si>
    <t>4小时32分钟49秒</t>
  </si>
  <si>
    <t>2023年11月03日 14:05</t>
  </si>
  <si>
    <t>4小时36分钟50秒</t>
  </si>
  <si>
    <t>2023年11月02日 14:06</t>
  </si>
  <si>
    <t>4小时23分钟21秒</t>
  </si>
  <si>
    <t>2023年11月01日 14:06</t>
  </si>
  <si>
    <t>4小时44分钟28秒</t>
  </si>
  <si>
    <t>2023年10月31日 14:05</t>
  </si>
  <si>
    <t>5小时0分钟8秒</t>
  </si>
  <si>
    <t>2023年10月29日 14:05</t>
  </si>
  <si>
    <t>4小时31分钟4秒</t>
  </si>
  <si>
    <t>2023年10月28日 14:05</t>
  </si>
  <si>
    <t>4小时15分钟59秒</t>
  </si>
  <si>
    <t>2023年10月27日 14:05</t>
  </si>
  <si>
    <t>4小时21分钟3秒</t>
  </si>
  <si>
    <t>2023年10月26日 14:05</t>
  </si>
  <si>
    <t>4小时52分钟14秒</t>
  </si>
  <si>
    <t>2023年10月24日 14:06</t>
  </si>
  <si>
    <t>4小时32分钟27秒</t>
  </si>
  <si>
    <t>2023年10月22日 14:05</t>
  </si>
  <si>
    <t>4小时34分钟41秒</t>
  </si>
  <si>
    <t>2023年10月21日 15:29</t>
  </si>
  <si>
    <t>4小时3分钟46秒</t>
  </si>
  <si>
    <t>2023年10月20日 14:05</t>
  </si>
  <si>
    <t>4小时33分钟17秒</t>
  </si>
  <si>
    <t>2023年10月19日 14:05</t>
  </si>
  <si>
    <t>4小时38分钟42秒</t>
  </si>
  <si>
    <t>2023年10月18日 14:05</t>
  </si>
  <si>
    <t>4小时31分钟56秒</t>
  </si>
  <si>
    <t>2023年10月17日 14:05</t>
  </si>
  <si>
    <t>4小时44分钟14秒</t>
  </si>
  <si>
    <t>2023年10月15日 14:05</t>
  </si>
  <si>
    <t>4小时39分钟16秒</t>
  </si>
  <si>
    <t>2023年10月14日 14:05</t>
  </si>
  <si>
    <t>4小时27分钟3秒</t>
  </si>
  <si>
    <t>2023年10月13日 14:05</t>
  </si>
  <si>
    <t>4小时43分钟4秒</t>
  </si>
  <si>
    <t>2023年10月12日 14:05</t>
  </si>
  <si>
    <t>4小时5分钟32秒</t>
  </si>
  <si>
    <t>2023年10月11日 14:05</t>
  </si>
  <si>
    <t>4小时37分钟36秒</t>
  </si>
  <si>
    <t>2023年10月10日 14:06</t>
  </si>
  <si>
    <t>5小时2分钟28秒</t>
  </si>
  <si>
    <t>2023年10月08日 14:09</t>
  </si>
  <si>
    <t>4小时20分钟14秒</t>
  </si>
  <si>
    <t>2023年10月07日 14:05</t>
  </si>
  <si>
    <t>5小时9分钟31秒</t>
  </si>
  <si>
    <t>2023年10月06日 14:05</t>
  </si>
  <si>
    <t>5小时24分钟23秒</t>
  </si>
  <si>
    <t>1分钟07秒</t>
  </si>
  <si>
    <t>2023年10月05日 14:05</t>
  </si>
  <si>
    <t>4小时10分钟45秒</t>
  </si>
  <si>
    <t>1分钟18秒</t>
  </si>
  <si>
    <t>2023年10月04日 14:05</t>
  </si>
  <si>
    <t>4小时52分钟56秒</t>
  </si>
  <si>
    <t>1分钟17秒</t>
  </si>
  <si>
    <t>2023年10月03日 14:05</t>
  </si>
  <si>
    <t>4小时42分钟5秒</t>
  </si>
  <si>
    <t>2023年10月01日 14:05</t>
  </si>
  <si>
    <t>5小时3分钟53秒</t>
  </si>
  <si>
    <t>2023年09月30日 14:05</t>
  </si>
  <si>
    <t>4小时47分钟55秒</t>
  </si>
  <si>
    <t>41秒</t>
  </si>
  <si>
    <t>2023年09月29日 14:05</t>
  </si>
  <si>
    <t>4小时36分钟31秒</t>
  </si>
  <si>
    <t>2023年09月24日 14:05</t>
  </si>
  <si>
    <t>1分钟02秒</t>
  </si>
  <si>
    <t>深圳市 深圳市德盛时装有限公司</t>
  </si>
  <si>
    <t>2023年09月23日 14:05</t>
  </si>
  <si>
    <t>4小时34分钟30秒</t>
  </si>
  <si>
    <t>1分钟05秒</t>
  </si>
  <si>
    <t>2023年09月22日 14:06</t>
  </si>
  <si>
    <t>4小时29分钟3秒</t>
  </si>
  <si>
    <t>2分钟24秒</t>
  </si>
  <si>
    <t>2023年09月21日 14:28</t>
  </si>
  <si>
    <t>4小时0分钟40秒</t>
  </si>
  <si>
    <t>4分钟05秒</t>
  </si>
  <si>
    <t>深圳市 德盛企业</t>
  </si>
  <si>
    <t>2023年07月01日 20:41</t>
  </si>
  <si>
    <t>51分钟35秒</t>
  </si>
  <si>
    <t>2分钟32秒</t>
  </si>
  <si>
    <t>2023年06月27日 18:55</t>
  </si>
  <si>
    <t>47分钟17秒</t>
  </si>
  <si>
    <t>3分钟40秒</t>
  </si>
  <si>
    <t>2023年06月25日 20:40</t>
  </si>
  <si>
    <t>1小时0分钟0秒</t>
  </si>
  <si>
    <t>1分钟13秒</t>
  </si>
  <si>
    <t>2023年06月24日 20:14</t>
  </si>
  <si>
    <t>59分钟20秒</t>
  </si>
  <si>
    <t>2023年06月17日 10:08</t>
  </si>
  <si>
    <t>3小时59分钟3秒</t>
  </si>
  <si>
    <t>2023年06月16日 10:08</t>
  </si>
  <si>
    <t>3小时3分钟19秒</t>
  </si>
  <si>
    <t>2023年06月14日 10:08</t>
  </si>
  <si>
    <t>2小时6分钟45秒</t>
  </si>
  <si>
    <t>37秒</t>
  </si>
  <si>
    <t>2023年06月13日 10:08</t>
  </si>
  <si>
    <t>4小时15分钟38秒</t>
  </si>
  <si>
    <t>1分钟12秒</t>
  </si>
  <si>
    <t>2023年06月11日 10:08</t>
  </si>
  <si>
    <t>3小时6分钟28秒</t>
  </si>
  <si>
    <t>40秒</t>
  </si>
  <si>
    <t>深圳市 上雪科技园</t>
  </si>
  <si>
    <t>2023年06月10日 10:08</t>
  </si>
  <si>
    <t>4小时10分钟24秒</t>
  </si>
  <si>
    <t>2023年06月09日 10:08</t>
  </si>
  <si>
    <t>2小时59分钟10秒</t>
  </si>
  <si>
    <t>33秒</t>
  </si>
  <si>
    <t>2023年06月08日 10:10</t>
  </si>
  <si>
    <t>4小时7分钟35秒</t>
  </si>
  <si>
    <t>3分钟24秒</t>
  </si>
  <si>
    <t>2023年06月07日 10:09</t>
  </si>
  <si>
    <t>4小时12分钟31秒</t>
  </si>
  <si>
    <t>1分钟56秒</t>
  </si>
  <si>
    <t>2023年06月04日 19:55</t>
  </si>
  <si>
    <t>3小时2分钟33秒</t>
  </si>
  <si>
    <t>8分钟48秒</t>
  </si>
  <si>
    <t>2023年06月03日 19:55</t>
  </si>
  <si>
    <t>3小时5分钟18秒</t>
  </si>
  <si>
    <t>1分钟19秒</t>
  </si>
  <si>
    <t>深圳市 深圳万象城</t>
  </si>
  <si>
    <t>2023年06月02日 19:55</t>
  </si>
  <si>
    <t>3小时19分钟0秒</t>
  </si>
  <si>
    <t>1分钟11秒</t>
  </si>
  <si>
    <t>2023年06月01日 19:55</t>
  </si>
  <si>
    <t>3小时20分钟54秒</t>
  </si>
  <si>
    <t>1分钟34秒</t>
  </si>
  <si>
    <t>2023年05月31日 19:55</t>
  </si>
  <si>
    <t>3小时25分钟57秒</t>
  </si>
  <si>
    <t>1分钟35秒</t>
  </si>
  <si>
    <t>2023年05月28日 09:57</t>
  </si>
  <si>
    <t>2小时29分钟3秒</t>
  </si>
  <si>
    <t>1分钟28秒</t>
  </si>
  <si>
    <t>2023年05月27日 09:57</t>
  </si>
  <si>
    <t>3小时4分钟35秒</t>
  </si>
  <si>
    <t>2分钟08秒</t>
  </si>
  <si>
    <t>2023年05月26日 09:57</t>
  </si>
  <si>
    <t>2小时36分钟49秒</t>
  </si>
  <si>
    <t>4分钟16秒</t>
  </si>
  <si>
    <t>2023年05月25日 09:30</t>
  </si>
  <si>
    <t>2小时29分钟39秒</t>
  </si>
  <si>
    <t>4分钟18秒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</si>
</sst>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￥&quot;#,##0;[Red]&quot;￥&quot;\-#,##0"/>
    <numFmt numFmtId="177" formatCode="&quot;￥&quot;#,##0.00;[Red]&quot;￥&quot;\-#,##0.00"/>
    <numFmt numFmtId="180" formatCode="0.0_ "/>
    <numFmt numFmtId="181" formatCode="h&quot;时&quot;mm&quot;分&quot;ss&quot;秒&quot;;@"/>
    <numFmt numFmtId="182" formatCode="yyyy&quot;年&quot;m&quot;月&quot;d&quot;日&quot;;@"/>
    <numFmt numFmtId="183" formatCode="0.00_ "/>
  </numFmts>
  <fonts count="23" x14ac:knownFonts="1"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rgb="FFFFFF00"/>
      <name val="微软雅黑"/>
      <charset val="134"/>
    </font>
    <font>
      <sz val="11"/>
      <color theme="1"/>
      <name val="宋体"/>
      <charset val="134"/>
      <scheme val="minor"/>
    </font>
    <font>
      <b/>
      <sz val="12"/>
      <color rgb="FFFFFF00"/>
      <name val="宋体"/>
      <charset val="134"/>
    </font>
    <font>
      <sz val="11"/>
      <color theme="0"/>
      <name val="微软雅黑"/>
      <charset val="134"/>
    </font>
    <font>
      <sz val="11"/>
      <color rgb="FFFFFF00"/>
      <name val="微软雅黑"/>
      <charset val="134"/>
    </font>
    <font>
      <b/>
      <sz val="11"/>
      <color theme="1"/>
      <name val="宋体"/>
      <charset val="134"/>
      <scheme val="minor"/>
    </font>
    <font>
      <sz val="12"/>
      <name val="微软雅黑"/>
      <charset val="134"/>
    </font>
    <font>
      <sz val="28"/>
      <color theme="0"/>
      <name val="微软雅黑"/>
      <charset val="134"/>
    </font>
    <font>
      <b/>
      <sz val="16"/>
      <name val="微软雅黑"/>
      <charset val="134"/>
    </font>
    <font>
      <sz val="16"/>
      <color theme="9"/>
      <name val="微软雅黑"/>
      <charset val="134"/>
    </font>
    <font>
      <b/>
      <sz val="12"/>
      <color theme="0"/>
      <name val="微软雅黑"/>
      <charset val="134"/>
    </font>
    <font>
      <sz val="12"/>
      <name val="宋体"/>
      <charset val="134"/>
      <scheme val="minor"/>
    </font>
    <font>
      <b/>
      <sz val="12"/>
      <name val="微软雅黑"/>
      <charset val="134"/>
    </font>
    <font>
      <b/>
      <sz val="28"/>
      <color theme="1"/>
      <name val="微软雅黑"/>
      <charset val="134"/>
    </font>
    <font>
      <sz val="16"/>
      <color rgb="FFFFFF00"/>
      <name val="微软雅黑"/>
      <charset val="134"/>
    </font>
    <font>
      <sz val="28"/>
      <name val="微软雅黑"/>
      <charset val="134"/>
    </font>
    <font>
      <sz val="12"/>
      <color theme="1"/>
      <name val="微软雅黑"/>
      <charset val="134"/>
    </font>
    <font>
      <sz val="28"/>
      <color theme="1"/>
      <name val="微软雅黑"/>
      <charset val="134"/>
    </font>
    <font>
      <b/>
      <sz val="12"/>
      <color rgb="FFFFFF00"/>
      <name val="微软雅黑"/>
      <charset val="134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1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180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10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58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181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0" fontId="6" fillId="2" borderId="1" xfId="0" applyFont="1" applyFill="1" applyBorder="1">
      <alignment vertical="center"/>
    </xf>
    <xf numFmtId="182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3" fillId="5" borderId="1" xfId="0" applyFont="1" applyFill="1" applyBorder="1">
      <alignment vertical="center"/>
    </xf>
    <xf numFmtId="0" fontId="3" fillId="6" borderId="1" xfId="0" applyFont="1" applyFill="1" applyBorder="1">
      <alignment vertical="center"/>
    </xf>
    <xf numFmtId="10" fontId="3" fillId="6" borderId="1" xfId="0" applyNumberFormat="1" applyFont="1" applyFill="1" applyBorder="1">
      <alignment vertical="center"/>
    </xf>
    <xf numFmtId="0" fontId="3" fillId="7" borderId="1" xfId="0" applyFont="1" applyFill="1" applyBorder="1">
      <alignment vertical="center"/>
    </xf>
    <xf numFmtId="0" fontId="8" fillId="0" borderId="0" xfId="0" applyFont="1">
      <alignment vertical="center"/>
    </xf>
    <xf numFmtId="0" fontId="12" fillId="12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58" fontId="13" fillId="9" borderId="1" xfId="0" applyNumberFormat="1" applyFont="1" applyFill="1" applyBorder="1" applyAlignment="1">
      <alignment horizontal="center" vertical="center"/>
    </xf>
    <xf numFmtId="183" fontId="8" fillId="9" borderId="1" xfId="0" applyNumberFormat="1" applyFont="1" applyFill="1" applyBorder="1" applyAlignment="1">
      <alignment horizontal="center" vertical="center"/>
    </xf>
    <xf numFmtId="10" fontId="8" fillId="9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13" borderId="1" xfId="0" applyFont="1" applyFill="1" applyBorder="1">
      <alignment vertical="center"/>
    </xf>
    <xf numFmtId="0" fontId="8" fillId="15" borderId="1" xfId="0" applyFont="1" applyFill="1" applyBorder="1">
      <alignment vertical="center"/>
    </xf>
    <xf numFmtId="183" fontId="8" fillId="15" borderId="1" xfId="0" applyNumberFormat="1" applyFont="1" applyFill="1" applyBorder="1">
      <alignment vertical="center"/>
    </xf>
    <xf numFmtId="10" fontId="8" fillId="15" borderId="1" xfId="0" applyNumberFormat="1" applyFont="1" applyFill="1" applyBorder="1">
      <alignment vertical="center"/>
    </xf>
    <xf numFmtId="58" fontId="18" fillId="15" borderId="1" xfId="0" applyNumberFormat="1" applyFont="1" applyFill="1" applyBorder="1">
      <alignment vertical="center"/>
    </xf>
    <xf numFmtId="0" fontId="14" fillId="16" borderId="1" xfId="0" applyFont="1" applyFill="1" applyBorder="1">
      <alignment vertical="center"/>
    </xf>
    <xf numFmtId="0" fontId="8" fillId="16" borderId="1" xfId="0" applyFont="1" applyFill="1" applyBorder="1">
      <alignment vertical="center"/>
    </xf>
    <xf numFmtId="183" fontId="8" fillId="16" borderId="1" xfId="0" applyNumberFormat="1" applyFont="1" applyFill="1" applyBorder="1">
      <alignment vertical="center"/>
    </xf>
    <xf numFmtId="10" fontId="8" fillId="16" borderId="1" xfId="0" applyNumberFormat="1" applyFont="1" applyFill="1" applyBorder="1">
      <alignment vertical="center"/>
    </xf>
    <xf numFmtId="58" fontId="18" fillId="16" borderId="1" xfId="0" applyNumberFormat="1" applyFont="1" applyFill="1" applyBorder="1">
      <alignment vertical="center"/>
    </xf>
    <xf numFmtId="0" fontId="20" fillId="2" borderId="1" xfId="0" applyFont="1" applyFill="1" applyBorder="1">
      <alignment vertical="center"/>
    </xf>
    <xf numFmtId="0" fontId="14" fillId="17" borderId="1" xfId="0" applyFont="1" applyFill="1" applyBorder="1">
      <alignment vertical="center"/>
    </xf>
    <xf numFmtId="0" fontId="15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58" fontId="16" fillId="2" borderId="1" xfId="0" applyNumberFormat="1" applyFont="1" applyFill="1" applyBorder="1" applyAlignment="1">
      <alignment horizontal="left" vertical="center"/>
    </xf>
    <xf numFmtId="0" fontId="17" fillId="13" borderId="1" xfId="0" applyFont="1" applyFill="1" applyBorder="1">
      <alignment vertical="center"/>
    </xf>
    <xf numFmtId="0" fontId="10" fillId="15" borderId="2" xfId="0" applyFont="1" applyFill="1" applyBorder="1">
      <alignment vertical="center"/>
    </xf>
    <xf numFmtId="0" fontId="10" fillId="15" borderId="3" xfId="0" applyFont="1" applyFill="1" applyBorder="1">
      <alignment vertical="center"/>
    </xf>
    <xf numFmtId="0" fontId="10" fillId="15" borderId="4" xfId="0" applyFont="1" applyFill="1" applyBorder="1">
      <alignment vertical="center"/>
    </xf>
    <xf numFmtId="0" fontId="19" fillId="14" borderId="1" xfId="0" applyFont="1" applyFill="1" applyBorder="1">
      <alignment vertical="center"/>
    </xf>
    <xf numFmtId="0" fontId="19" fillId="14" borderId="2" xfId="0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horizontal="center" vertical="center"/>
    </xf>
    <xf numFmtId="0" fontId="19" fillId="14" borderId="4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82" fontId="11" fillId="10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183" fontId="8" fillId="9" borderId="1" xfId="0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B5C6EA"/>
      <color rgb="FFF4B7BE"/>
      <color rgb="FF00B050"/>
      <color rgb="FFC9E4B4"/>
      <color rgb="FFFEE796"/>
      <color rgb="FFD2F4F2"/>
      <color rgb="FFE3F2D9"/>
      <color rgb="FFFFFF00"/>
      <color rgb="FF000000"/>
      <color rgb="FFE54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8271877298006E-2"/>
          <c:y val="0.14750068287353199"/>
          <c:w val="0.839142767097384"/>
          <c:h val="0.720950559956295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'抖音-主播中控'!$D$6</c:f>
              <c:strCache>
                <c:ptCount val="1"/>
                <c:pt idx="0">
                  <c:v>实际销售额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'抖音-主播中控'!$D$7:$D$16</c:f>
              <c:numCache>
                <c:formatCode>0.00_ </c:formatCode>
                <c:ptCount val="10"/>
                <c:pt idx="0">
                  <c:v>13665</c:v>
                </c:pt>
                <c:pt idx="1">
                  <c:v>8749</c:v>
                </c:pt>
                <c:pt idx="2">
                  <c:v>33505.879999999997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7-4A60-A87B-DC7C84428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388299590"/>
        <c:axId val="117765458"/>
      </c:barChart>
      <c:lineChart>
        <c:grouping val="standard"/>
        <c:varyColors val="0"/>
        <c:ser>
          <c:idx val="1"/>
          <c:order val="1"/>
          <c:tx>
            <c:strRef>
              <c:f>'抖音-主播中控'!$C$6</c:f>
              <c:strCache>
                <c:ptCount val="1"/>
                <c:pt idx="0">
                  <c:v>平均直播时长</c:v>
                </c:pt>
              </c:strCache>
            </c:strRef>
          </c:tx>
          <c:spPr>
            <a:ln w="28575" cap="rnd" cmpd="sng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'抖音-主播中控'!$C$7:$C$16</c:f>
              <c:numCache>
                <c:formatCode>0.00_ </c:formatCode>
                <c:ptCount val="10"/>
                <c:pt idx="0">
                  <c:v>4.3250000000000002</c:v>
                </c:pt>
                <c:pt idx="1">
                  <c:v>4.5166666666666702</c:v>
                </c:pt>
                <c:pt idx="2">
                  <c:v>3.7583333333333302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7-4A60-A87B-DC7C84428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325086"/>
        <c:axId val="375998514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81432508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75998514"/>
        <c:crosses val="autoZero"/>
        <c:auto val="1"/>
        <c:lblAlgn val="ctr"/>
        <c:lblOffset val="100"/>
        <c:noMultiLvlLbl val="0"/>
      </c:catAx>
      <c:valAx>
        <c:axId val="375998514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4325086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973106418741499"/>
          <c:y val="2.7861240098333798E-2"/>
          <c:w val="0.41895157054312399"/>
          <c:h val="9.09587544386779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2400679838504E-2"/>
          <c:y val="0.1700256504214"/>
          <c:w val="0.84860845549182096"/>
          <c:h val="0.63774276291681897"/>
        </c:manualLayout>
      </c:layout>
      <c:lineChart>
        <c:grouping val="standard"/>
        <c:varyColors val="0"/>
        <c:ser>
          <c:idx val="0"/>
          <c:order val="0"/>
          <c:tx>
            <c:strRef>
              <c:f>'抖音-主播中控'!$H$6</c:f>
              <c:strCache>
                <c:ptCount val="1"/>
                <c:pt idx="0">
                  <c:v>平均关注率</c:v>
                </c:pt>
              </c:strCache>
            </c:strRef>
          </c:tx>
          <c:spPr>
            <a:ln w="28575" cap="rnd" cmpd="sng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'抖音-主播中控'!$H$7:$H$16</c:f>
              <c:numCache>
                <c:formatCode>0.00%</c:formatCode>
                <c:ptCount val="10"/>
                <c:pt idx="0">
                  <c:v>1.3991853917226999E-2</c:v>
                </c:pt>
                <c:pt idx="1">
                  <c:v>1.3471957826914601E-2</c:v>
                </c:pt>
                <c:pt idx="2">
                  <c:v>1.5485858206839001E-2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A-4328-BCA2-0E67CC4D5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99590"/>
        <c:axId val="117765458"/>
      </c:lineChart>
      <c:lineChart>
        <c:grouping val="standard"/>
        <c:varyColors val="0"/>
        <c:ser>
          <c:idx val="1"/>
          <c:order val="1"/>
          <c:tx>
            <c:strRef>
              <c:f>'抖音-主播中控'!$J$6</c:f>
              <c:strCache>
                <c:ptCount val="1"/>
                <c:pt idx="0">
                  <c:v>平均点转率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'抖音-主播中控'!$J$7:$J$16</c:f>
              <c:numCache>
                <c:formatCode>0.00%</c:formatCode>
                <c:ptCount val="10"/>
                <c:pt idx="0">
                  <c:v>1.5093310051293199E-2</c:v>
                </c:pt>
                <c:pt idx="1">
                  <c:v>2.14424951267057E-2</c:v>
                </c:pt>
                <c:pt idx="2">
                  <c:v>1.91194144376872E-2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A-4328-BCA2-0E67CC4D5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59703"/>
        <c:axId val="140501339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266759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0501339"/>
        <c:crosses val="autoZero"/>
        <c:auto val="1"/>
        <c:lblAlgn val="ctr"/>
        <c:lblOffset val="100"/>
        <c:noMultiLvlLbl val="0"/>
      </c:catAx>
      <c:valAx>
        <c:axId val="140501339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759703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881992059904605"/>
          <c:y val="1.6950146559284E-2"/>
          <c:w val="0.40291055874229897"/>
          <c:h val="0.104067423964822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8271877298006E-2"/>
          <c:y val="0.14750068287353199"/>
          <c:w val="0.839142767097384"/>
          <c:h val="0.720950559956295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'抖音-主播中控'!$D$19</c:f>
              <c:strCache>
                <c:ptCount val="1"/>
                <c:pt idx="0">
                  <c:v>实际销售额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'抖音-主播中控'!$B$20:$B$29</c:f>
              <c:strCache>
                <c:ptCount val="3"/>
                <c:pt idx="0">
                  <c:v>思远</c:v>
                </c:pt>
                <c:pt idx="1">
                  <c:v>汪嵩</c:v>
                </c:pt>
                <c:pt idx="2">
                  <c:v>丽红</c:v>
                </c:pt>
              </c:strCache>
            </c:strRef>
          </c:cat>
          <c:val>
            <c:numRef>
              <c:f>'抖音-主播中控'!$D$20:$D$29</c:f>
              <c:numCache>
                <c:formatCode>0.00_ </c:formatCode>
                <c:ptCount val="10"/>
                <c:pt idx="0">
                  <c:v>5430</c:v>
                </c:pt>
                <c:pt idx="1">
                  <c:v>16984</c:v>
                </c:pt>
                <c:pt idx="2">
                  <c:v>33505.879999999997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9-43F8-826E-06F7309B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388299590"/>
        <c:axId val="117765458"/>
      </c:barChart>
      <c:lineChart>
        <c:grouping val="standard"/>
        <c:varyColors val="0"/>
        <c:ser>
          <c:idx val="1"/>
          <c:order val="1"/>
          <c:tx>
            <c:strRef>
              <c:f>'抖音-主播中控'!$C$19</c:f>
              <c:strCache>
                <c:ptCount val="1"/>
                <c:pt idx="0">
                  <c:v>平均直播时长</c:v>
                </c:pt>
              </c:strCache>
            </c:strRef>
          </c:tx>
          <c:spPr>
            <a:ln w="28575" cap="rnd" cmpd="sng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'抖音-主播中控'!$C$20:$C$29</c:f>
              <c:numCache>
                <c:formatCode>0.00_ </c:formatCode>
                <c:ptCount val="10"/>
                <c:pt idx="0">
                  <c:v>4.5166666666666702</c:v>
                </c:pt>
                <c:pt idx="1">
                  <c:v>4.3250000000000002</c:v>
                </c:pt>
                <c:pt idx="2">
                  <c:v>3.7583333333333302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9-43F8-826E-06F7309B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325086"/>
        <c:axId val="375998514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81432508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75998514"/>
        <c:crosses val="autoZero"/>
        <c:auto val="1"/>
        <c:lblAlgn val="ctr"/>
        <c:lblOffset val="100"/>
        <c:noMultiLvlLbl val="0"/>
      </c:catAx>
      <c:valAx>
        <c:axId val="375998514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4325086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973106418741499"/>
          <c:y val="2.7861240098333798E-2"/>
          <c:w val="0.41895157054312399"/>
          <c:h val="9.09587544386779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2400679838504E-2"/>
          <c:y val="0.1700256504214"/>
          <c:w val="0.84860845549182096"/>
          <c:h val="0.63774276291681897"/>
        </c:manualLayout>
      </c:layout>
      <c:lineChart>
        <c:grouping val="standard"/>
        <c:varyColors val="0"/>
        <c:ser>
          <c:idx val="0"/>
          <c:order val="0"/>
          <c:tx>
            <c:strRef>
              <c:f>'抖音-主播中控'!$H$19</c:f>
              <c:strCache>
                <c:ptCount val="1"/>
                <c:pt idx="0">
                  <c:v>平均关注率</c:v>
                </c:pt>
              </c:strCache>
            </c:strRef>
          </c:tx>
          <c:spPr>
            <a:ln w="28575" cap="rnd" cmpd="sng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'抖音-主播中控'!$B$20:$B$29</c:f>
              <c:strCache>
                <c:ptCount val="3"/>
                <c:pt idx="0">
                  <c:v>思远</c:v>
                </c:pt>
                <c:pt idx="1">
                  <c:v>汪嵩</c:v>
                </c:pt>
                <c:pt idx="2">
                  <c:v>丽红</c:v>
                </c:pt>
              </c:strCache>
            </c:strRef>
          </c:cat>
          <c:val>
            <c:numRef>
              <c:f>'抖音-主播中控'!$H$20:$H$29</c:f>
              <c:numCache>
                <c:formatCode>0.00%</c:formatCode>
                <c:ptCount val="10"/>
                <c:pt idx="0">
                  <c:v>1.00732600732601E-2</c:v>
                </c:pt>
                <c:pt idx="1">
                  <c:v>1.5691202794054299E-2</c:v>
                </c:pt>
                <c:pt idx="2">
                  <c:v>1.5485858206839001E-2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5-44BE-A5B3-4889D851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99590"/>
        <c:axId val="117765458"/>
      </c:lineChart>
      <c:lineChart>
        <c:grouping val="standard"/>
        <c:varyColors val="0"/>
        <c:ser>
          <c:idx val="1"/>
          <c:order val="1"/>
          <c:tx>
            <c:strRef>
              <c:f>'抖音-主播中控'!$E$19</c:f>
              <c:strCache>
                <c:ptCount val="1"/>
                <c:pt idx="0">
                  <c:v>停留时长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'抖音-主播中控'!$E$20:$E$29</c:f>
              <c:numCache>
                <c:formatCode>0.00_ </c:formatCode>
                <c:ptCount val="10"/>
                <c:pt idx="0">
                  <c:v>35</c:v>
                </c:pt>
                <c:pt idx="1">
                  <c:v>34</c:v>
                </c:pt>
                <c:pt idx="2">
                  <c:v>28.5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15-44BE-A5B3-4889D851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59703"/>
        <c:axId val="140501339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266759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0501339"/>
        <c:crosses val="autoZero"/>
        <c:auto val="1"/>
        <c:lblAlgn val="ctr"/>
        <c:lblOffset val="100"/>
        <c:noMultiLvlLbl val="0"/>
      </c:catAx>
      <c:valAx>
        <c:axId val="140501339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759703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881992059904605"/>
          <c:y val="1.6950146559284E-2"/>
          <c:w val="0.40291055874229897"/>
          <c:h val="0.104067423964822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8271877298006E-2"/>
          <c:y val="0.14750068287353199"/>
          <c:w val="0.839142767097384"/>
          <c:h val="0.720950559956295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'视频号-主播中控'!$D$6</c:f>
              <c:strCache>
                <c:ptCount val="1"/>
                <c:pt idx="0">
                  <c:v>实际销售额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'视频号-主播中控'!$B$7:$B$12</c:f>
              <c:strCache>
                <c:ptCount val="3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</c:strCache>
            </c:strRef>
          </c:cat>
          <c:val>
            <c:numRef>
              <c:f>'视频号-主播中控'!$D$7:$D$12</c:f>
              <c:numCache>
                <c:formatCode>0.00_ </c:formatCode>
                <c:ptCount val="6"/>
                <c:pt idx="0">
                  <c:v>733795.8</c:v>
                </c:pt>
                <c:pt idx="1">
                  <c:v>402772</c:v>
                </c:pt>
                <c:pt idx="2">
                  <c:v>380017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8-433C-90CA-F18E1778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388299590"/>
        <c:axId val="117765458"/>
      </c:barChart>
      <c:lineChart>
        <c:grouping val="standard"/>
        <c:varyColors val="0"/>
        <c:ser>
          <c:idx val="1"/>
          <c:order val="1"/>
          <c:tx>
            <c:strRef>
              <c:f>'视频号-主播中控'!$C$6</c:f>
              <c:strCache>
                <c:ptCount val="1"/>
                <c:pt idx="0">
                  <c:v>平均直播时长</c:v>
                </c:pt>
              </c:strCache>
            </c:strRef>
          </c:tx>
          <c:spPr>
            <a:ln w="28575" cap="rnd" cmpd="sng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'视频号-主播中控'!$C$7:$C$12</c:f>
              <c:numCache>
                <c:formatCode>0.00_ </c:formatCode>
                <c:ptCount val="6"/>
                <c:pt idx="0">
                  <c:v>4.0169871794871801</c:v>
                </c:pt>
                <c:pt idx="1">
                  <c:v>4.1160256410256402</c:v>
                </c:pt>
                <c:pt idx="2">
                  <c:v>4.0961538461538503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8-433C-90CA-F18E1778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325086"/>
        <c:axId val="375998514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81432508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75998514"/>
        <c:crosses val="autoZero"/>
        <c:auto val="1"/>
        <c:lblAlgn val="ctr"/>
        <c:lblOffset val="100"/>
        <c:noMultiLvlLbl val="0"/>
      </c:catAx>
      <c:valAx>
        <c:axId val="375998514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4325086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973106418741499"/>
          <c:y val="2.7861240098333798E-2"/>
          <c:w val="0.41895157054312399"/>
          <c:h val="9.09587544386779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2400679838504E-2"/>
          <c:y val="0.1700256504214"/>
          <c:w val="0.84860845549182096"/>
          <c:h val="0.63774276291681897"/>
        </c:manualLayout>
      </c:layout>
      <c:lineChart>
        <c:grouping val="standard"/>
        <c:varyColors val="0"/>
        <c:ser>
          <c:idx val="0"/>
          <c:order val="0"/>
          <c:tx>
            <c:strRef>
              <c:f>'视频号-主播中控'!$H$6</c:f>
              <c:strCache>
                <c:ptCount val="1"/>
                <c:pt idx="0">
                  <c:v>平均关注率</c:v>
                </c:pt>
              </c:strCache>
            </c:strRef>
          </c:tx>
          <c:spPr>
            <a:ln w="28575" cap="rnd" cmpd="sng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'视频号-主播中控'!$B$7:$B$12</c:f>
              <c:strCache>
                <c:ptCount val="3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</c:strCache>
            </c:strRef>
          </c:cat>
          <c:val>
            <c:numRef>
              <c:f>'视频号-主播中控'!$H$7:$H$12</c:f>
              <c:numCache>
                <c:formatCode>0.00%</c:formatCode>
                <c:ptCount val="6"/>
                <c:pt idx="0">
                  <c:v>9.9143973236325393E-3</c:v>
                </c:pt>
                <c:pt idx="1">
                  <c:v>9.7904536286982508E-3</c:v>
                </c:pt>
                <c:pt idx="2">
                  <c:v>1.1237376458268699E-2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8-4EAC-A704-3C989329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99590"/>
        <c:axId val="117765458"/>
      </c:lineChart>
      <c:lineChart>
        <c:grouping val="standard"/>
        <c:varyColors val="0"/>
        <c:ser>
          <c:idx val="1"/>
          <c:order val="1"/>
          <c:tx>
            <c:strRef>
              <c:f>'视频号-主播中控'!$J$6</c:f>
              <c:strCache>
                <c:ptCount val="1"/>
                <c:pt idx="0">
                  <c:v>平均点转率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'视频号-主播中控'!$J$7:$J$12</c:f>
              <c:numCache>
                <c:formatCode>0.00%</c:formatCode>
                <c:ptCount val="6"/>
                <c:pt idx="0">
                  <c:v>3.1579661997218201E-3</c:v>
                </c:pt>
                <c:pt idx="1">
                  <c:v>3.8248015388814799E-3</c:v>
                </c:pt>
                <c:pt idx="2">
                  <c:v>3.5868235214452501E-3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8-4EAC-A704-3C989329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59703"/>
        <c:axId val="140501339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266759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0501339"/>
        <c:crosses val="autoZero"/>
        <c:auto val="1"/>
        <c:lblAlgn val="ctr"/>
        <c:lblOffset val="100"/>
        <c:noMultiLvlLbl val="0"/>
      </c:catAx>
      <c:valAx>
        <c:axId val="140501339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759703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legendEntry>
      <c:layout>
        <c:manualLayout>
          <c:xMode val="edge"/>
          <c:yMode val="edge"/>
          <c:x val="0.54881992059904605"/>
          <c:y val="1.6950146559284E-2"/>
          <c:w val="0.40291055874229897"/>
          <c:h val="0.104067423964822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8271877298006E-2"/>
          <c:y val="0.14750068287353199"/>
          <c:w val="0.839142767097384"/>
          <c:h val="0.720950559956295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'视频号-主播中控'!$D$15</c:f>
              <c:strCache>
                <c:ptCount val="1"/>
                <c:pt idx="0">
                  <c:v>实际销售额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'视频号-主播中控'!$B$16:$B$25</c:f>
              <c:strCache>
                <c:ptCount val="3"/>
                <c:pt idx="0">
                  <c:v>思远</c:v>
                </c:pt>
                <c:pt idx="1">
                  <c:v>汪嵩</c:v>
                </c:pt>
                <c:pt idx="2">
                  <c:v>丽红</c:v>
                </c:pt>
              </c:strCache>
            </c:strRef>
          </c:cat>
          <c:val>
            <c:numRef>
              <c:f>'视频号-主播中控'!$D$16:$D$25</c:f>
              <c:numCache>
                <c:formatCode>General</c:formatCode>
                <c:ptCount val="10"/>
                <c:pt idx="0">
                  <c:v>364327.8</c:v>
                </c:pt>
                <c:pt idx="1">
                  <c:v>772240</c:v>
                </c:pt>
                <c:pt idx="2">
                  <c:v>380017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1-4392-85CB-C29FCE763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388299590"/>
        <c:axId val="117765458"/>
      </c:barChart>
      <c:lineChart>
        <c:grouping val="standard"/>
        <c:varyColors val="0"/>
        <c:ser>
          <c:idx val="1"/>
          <c:order val="1"/>
          <c:tx>
            <c:strRef>
              <c:f>'视频号-主播中控'!$C$15</c:f>
              <c:strCache>
                <c:ptCount val="1"/>
                <c:pt idx="0">
                  <c:v>平均直播时长</c:v>
                </c:pt>
              </c:strCache>
            </c:strRef>
          </c:tx>
          <c:spPr>
            <a:ln w="28575" cap="rnd" cmpd="sng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'视频号-主播中控'!$C$16:$C$25</c:f>
              <c:numCache>
                <c:formatCode>0.00_ </c:formatCode>
                <c:ptCount val="10"/>
                <c:pt idx="0">
                  <c:v>3.9474358974358998</c:v>
                </c:pt>
                <c:pt idx="1">
                  <c:v>4.10128205128205</c:v>
                </c:pt>
                <c:pt idx="2">
                  <c:v>4.0961538461538503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1-4392-85CB-C29FCE763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325086"/>
        <c:axId val="375998514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81432508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75998514"/>
        <c:crosses val="autoZero"/>
        <c:auto val="1"/>
        <c:lblAlgn val="ctr"/>
        <c:lblOffset val="100"/>
        <c:noMultiLvlLbl val="0"/>
      </c:catAx>
      <c:valAx>
        <c:axId val="375998514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14325086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973106418741499"/>
          <c:y val="2.7861240098333798E-2"/>
          <c:w val="0.41895157054312399"/>
          <c:h val="9.09587544386779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02400679838504E-2"/>
          <c:y val="0.1700256504214"/>
          <c:w val="0.84860845549182096"/>
          <c:h val="0.63774276291681897"/>
        </c:manualLayout>
      </c:layout>
      <c:lineChart>
        <c:grouping val="standard"/>
        <c:varyColors val="0"/>
        <c:ser>
          <c:idx val="0"/>
          <c:order val="0"/>
          <c:tx>
            <c:strRef>
              <c:f>'视频号-主播中控'!$H$15</c:f>
              <c:strCache>
                <c:ptCount val="1"/>
                <c:pt idx="0">
                  <c:v>平均关注率</c:v>
                </c:pt>
              </c:strCache>
            </c:strRef>
          </c:tx>
          <c:spPr>
            <a:ln w="28575" cap="rnd" cmpd="sng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'抖音-主播中控'!$B$20:$B$29</c:f>
              <c:strCache>
                <c:ptCount val="3"/>
                <c:pt idx="0">
                  <c:v>思远</c:v>
                </c:pt>
                <c:pt idx="1">
                  <c:v>汪嵩</c:v>
                </c:pt>
                <c:pt idx="2">
                  <c:v>丽红</c:v>
                </c:pt>
              </c:strCache>
            </c:strRef>
          </c:cat>
          <c:val>
            <c:numRef>
              <c:f>'视频号-主播中控'!$H$16:$H$25</c:f>
              <c:numCache>
                <c:formatCode>0.00%</c:formatCode>
                <c:ptCount val="10"/>
                <c:pt idx="0">
                  <c:v>1.6789709742612199E-4</c:v>
                </c:pt>
                <c:pt idx="1">
                  <c:v>1.628785202533E-4</c:v>
                </c:pt>
                <c:pt idx="2">
                  <c:v>1.8728960763781199E-4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9-459F-BEC1-F237A9C28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99590"/>
        <c:axId val="117765458"/>
      </c:lineChart>
      <c:lineChart>
        <c:grouping val="standard"/>
        <c:varyColors val="0"/>
        <c:ser>
          <c:idx val="1"/>
          <c:order val="1"/>
          <c:tx>
            <c:strRef>
              <c:f>'视频号-主播中控'!$G$15</c:f>
              <c:strCache>
                <c:ptCount val="1"/>
                <c:pt idx="0">
                  <c:v>停留时长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'抖音-主播中控'!$B$7:$B$16</c:f>
              <c:strCache>
                <c:ptCount val="10"/>
                <c:pt idx="0">
                  <c:v>糖糖</c:v>
                </c:pt>
                <c:pt idx="1">
                  <c:v>谭鑫</c:v>
                </c:pt>
                <c:pt idx="2">
                  <c:v>丽红</c:v>
                </c:pt>
                <c:pt idx="3">
                  <c:v>小禹</c:v>
                </c:pt>
                <c:pt idx="4">
                  <c:v>靖靖</c:v>
                </c:pt>
                <c:pt idx="5">
                  <c:v>晓晓</c:v>
                </c:pt>
                <c:pt idx="6">
                  <c:v>许师傅</c:v>
                </c:pt>
                <c:pt idx="7">
                  <c:v>平子</c:v>
                </c:pt>
                <c:pt idx="8">
                  <c:v>思远</c:v>
                </c:pt>
                <c:pt idx="9">
                  <c:v>果果</c:v>
                </c:pt>
              </c:strCache>
            </c:strRef>
          </c:cat>
          <c:val>
            <c:numRef>
              <c:f>'视频号-主播中控'!$G$16:$G$25</c:f>
              <c:numCache>
                <c:formatCode>0.00_ </c:formatCode>
                <c:ptCount val="10"/>
                <c:pt idx="0">
                  <c:v>87.5</c:v>
                </c:pt>
                <c:pt idx="1">
                  <c:v>118.71428571428601</c:v>
                </c:pt>
                <c:pt idx="2">
                  <c:v>184.857142857143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9-459F-BEC1-F237A9C28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59703"/>
        <c:axId val="140501339"/>
      </c:lineChart>
      <c:catAx>
        <c:axId val="3882995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765458"/>
        <c:crosses val="autoZero"/>
        <c:auto val="1"/>
        <c:lblAlgn val="ctr"/>
        <c:lblOffset val="100"/>
        <c:noMultiLvlLbl val="0"/>
      </c:catAx>
      <c:valAx>
        <c:axId val="1177654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8299590"/>
        <c:crosses val="autoZero"/>
        <c:crossBetween val="between"/>
      </c:valAx>
      <c:catAx>
        <c:axId val="266759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0501339"/>
        <c:crosses val="autoZero"/>
        <c:auto val="1"/>
        <c:lblAlgn val="ctr"/>
        <c:lblOffset val="100"/>
        <c:noMultiLvlLbl val="0"/>
      </c:catAx>
      <c:valAx>
        <c:axId val="140501339"/>
        <c:scaling>
          <c:orientation val="minMax"/>
        </c:scaling>
        <c:delete val="0"/>
        <c:axPos val="r"/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6759703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881992059904605"/>
          <c:y val="1.6950146559284E-2"/>
          <c:w val="0.40291055874229897"/>
          <c:h val="0.1040674239648220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rgbClr val="000000"/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https://www.uqudao.com/download" TargetMode="Externa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</xdr:row>
      <xdr:rowOff>79375</xdr:rowOff>
    </xdr:from>
    <xdr:to>
      <xdr:col>7</xdr:col>
      <xdr:colOff>473710</xdr:colOff>
      <xdr:row>4</xdr:row>
      <xdr:rowOff>1860550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572135</xdr:colOff>
      <xdr:row>4</xdr:row>
      <xdr:rowOff>92710</xdr:rowOff>
    </xdr:from>
    <xdr:to>
      <xdr:col>12</xdr:col>
      <xdr:colOff>796290</xdr:colOff>
      <xdr:row>4</xdr:row>
      <xdr:rowOff>1833880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17</xdr:row>
      <xdr:rowOff>85725</xdr:rowOff>
    </xdr:from>
    <xdr:to>
      <xdr:col>7</xdr:col>
      <xdr:colOff>559435</xdr:colOff>
      <xdr:row>17</xdr:row>
      <xdr:rowOff>1818640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648335</xdr:colOff>
      <xdr:row>17</xdr:row>
      <xdr:rowOff>66675</xdr:rowOff>
    </xdr:from>
    <xdr:to>
      <xdr:col>12</xdr:col>
      <xdr:colOff>872490</xdr:colOff>
      <xdr:row>17</xdr:row>
      <xdr:rowOff>1807845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428625</xdr:colOff>
      <xdr:row>0</xdr:row>
      <xdr:rowOff>395288</xdr:rowOff>
    </xdr:from>
    <xdr:to>
      <xdr:col>16</xdr:col>
      <xdr:colOff>623887</xdr:colOff>
      <xdr:row>3</xdr:row>
      <xdr:rowOff>219075</xdr:rowOff>
    </xdr:to>
    <xdr:sp macro="" textlink="">
      <xdr:nvSpPr>
        <xdr:cNvPr id="6" name="矩形: 圆角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33180D-5D67-11B9-2E77-CE7008A428B2}"/>
            </a:ext>
          </a:extLst>
        </xdr:cNvPr>
        <xdr:cNvSpPr/>
      </xdr:nvSpPr>
      <xdr:spPr>
        <a:xfrm>
          <a:off x="11982450" y="395288"/>
          <a:ext cx="2252662" cy="904875"/>
        </a:xfrm>
        <a:prstGeom prst="roundRect">
          <a:avLst>
            <a:gd name="adj" fmla="val 792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更多行业报告模版</a:t>
          </a:r>
          <a:r>
            <a:rPr lang="en-US" altLang="zh-CN" sz="1100"/>
            <a:t>Excel</a:t>
          </a:r>
          <a:r>
            <a:rPr lang="zh-CN" altLang="en-US" sz="1100"/>
            <a:t>模板</a:t>
          </a:r>
          <a:r>
            <a:rPr lang="en-US" altLang="zh-CN" sz="1100"/>
            <a:t>SOP</a:t>
          </a:r>
          <a:r>
            <a:rPr lang="zh-CN" altLang="en-US" sz="1100"/>
            <a:t>等，访问</a:t>
          </a:r>
          <a:r>
            <a:rPr lang="en-US" altLang="zh-CN" sz="1100"/>
            <a:t>U</a:t>
          </a:r>
          <a:r>
            <a:rPr lang="zh-CN" altLang="en-US" sz="1100"/>
            <a:t>渠道下载栏目。</a:t>
          </a:r>
          <a:endParaRPr lang="en-US" altLang="zh-CN" sz="1100"/>
        </a:p>
        <a:p>
          <a:pPr algn="l"/>
          <a:endParaRPr lang="en-US" altLang="zh-CN" sz="1100"/>
        </a:p>
        <a:p>
          <a:pPr algn="l"/>
          <a:r>
            <a:rPr lang="zh-CN" altLang="en-US" sz="1100"/>
            <a:t>点击这边访问</a:t>
          </a:r>
          <a:r>
            <a:rPr lang="en-US" altLang="zh-CN" sz="1100"/>
            <a:t>&gt;&gt;</a:t>
          </a:r>
        </a:p>
      </xdr:txBody>
    </xdr:sp>
    <xdr:clientData/>
  </xdr:twoCellAnchor>
  <xdr:twoCellAnchor>
    <xdr:from>
      <xdr:col>7</xdr:col>
      <xdr:colOff>704850</xdr:colOff>
      <xdr:row>4</xdr:row>
      <xdr:rowOff>1119187</xdr:rowOff>
    </xdr:from>
    <xdr:to>
      <xdr:col>8</xdr:col>
      <xdr:colOff>714375</xdr:colOff>
      <xdr:row>5</xdr:row>
      <xdr:rowOff>66675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89C939F0-9413-A0D1-978F-FB36A60D4453}"/>
            </a:ext>
          </a:extLst>
        </xdr:cNvPr>
        <xdr:cNvSpPr txBox="1"/>
      </xdr:nvSpPr>
      <xdr:spPr>
        <a:xfrm>
          <a:off x="6934200" y="2686050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86995</xdr:colOff>
      <xdr:row>4</xdr:row>
      <xdr:rowOff>104775</xdr:rowOff>
    </xdr:from>
    <xdr:to>
      <xdr:col>7</xdr:col>
      <xdr:colOff>810260</xdr:colOff>
      <xdr:row>4</xdr:row>
      <xdr:rowOff>1980565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885825</xdr:colOff>
      <xdr:row>4</xdr:row>
      <xdr:rowOff>95250</xdr:rowOff>
    </xdr:from>
    <xdr:to>
      <xdr:col>12</xdr:col>
      <xdr:colOff>829310</xdr:colOff>
      <xdr:row>4</xdr:row>
      <xdr:rowOff>1967865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67310</xdr:colOff>
      <xdr:row>13</xdr:row>
      <xdr:rowOff>92075</xdr:rowOff>
    </xdr:from>
    <xdr:to>
      <xdr:col>6</xdr:col>
      <xdr:colOff>1016635</xdr:colOff>
      <xdr:row>13</xdr:row>
      <xdr:rowOff>1967865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20320</xdr:colOff>
      <xdr:row>13</xdr:row>
      <xdr:rowOff>85725</xdr:rowOff>
    </xdr:from>
    <xdr:to>
      <xdr:col>12</xdr:col>
      <xdr:colOff>853440</xdr:colOff>
      <xdr:row>13</xdr:row>
      <xdr:rowOff>1968500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30"/>
  <sheetViews>
    <sheetView showZeros="0" tabSelected="1" workbookViewId="0">
      <selection activeCell="O5" sqref="O5"/>
    </sheetView>
  </sheetViews>
  <sheetFormatPr defaultColWidth="9" defaultRowHeight="16.149999999999999" x14ac:dyDescent="0.4"/>
  <cols>
    <col min="1" max="1" width="9.625" style="24" customWidth="1"/>
    <col min="2" max="2" width="10.625" style="24" customWidth="1"/>
    <col min="3" max="3" width="14" style="24" customWidth="1"/>
    <col min="4" max="4" width="11.875" style="24" customWidth="1"/>
    <col min="5" max="5" width="9.625" style="24" customWidth="1"/>
    <col min="6" max="6" width="14.125" style="24" customWidth="1"/>
    <col min="7" max="10" width="11.875" style="24" customWidth="1"/>
    <col min="11" max="11" width="9.625" style="24" customWidth="1"/>
    <col min="12" max="12" width="11.875" style="24" customWidth="1"/>
    <col min="13" max="13" width="12.75" style="24" customWidth="1"/>
    <col min="14" max="16384" width="9" style="24"/>
  </cols>
  <sheetData>
    <row r="1" spans="1:14" ht="39.4" x14ac:dyDescent="0.4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</row>
    <row r="2" spans="1:14" ht="22.9" x14ac:dyDescent="0.4">
      <c r="A2" s="47" t="s">
        <v>1</v>
      </c>
      <c r="B2" s="47"/>
      <c r="C2" s="47"/>
      <c r="D2" s="47"/>
      <c r="E2" s="47"/>
      <c r="F2" s="48">
        <v>45261</v>
      </c>
      <c r="G2" s="48"/>
      <c r="H2" s="48"/>
      <c r="I2" s="48"/>
      <c r="J2" s="48"/>
      <c r="K2" s="48"/>
      <c r="L2" s="48"/>
      <c r="M2" s="48"/>
    </row>
    <row r="3" spans="1:14" ht="22.9" x14ac:dyDescent="0.4">
      <c r="A3" s="47" t="s">
        <v>2</v>
      </c>
      <c r="B3" s="47"/>
      <c r="C3" s="47"/>
      <c r="D3" s="47"/>
      <c r="E3" s="47"/>
      <c r="F3" s="48">
        <v>45556</v>
      </c>
      <c r="G3" s="48"/>
      <c r="H3" s="48"/>
      <c r="I3" s="48"/>
      <c r="J3" s="48"/>
      <c r="K3" s="48"/>
      <c r="L3" s="48"/>
      <c r="M3" s="48"/>
    </row>
    <row r="4" spans="1:14" ht="38.25" x14ac:dyDescent="0.4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4" ht="155" customHeight="1" x14ac:dyDescent="0.4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4" ht="16.899999999999999" x14ac:dyDescent="0.4">
      <c r="A6" s="33" t="s">
        <v>4</v>
      </c>
      <c r="B6" s="33" t="s">
        <v>5</v>
      </c>
      <c r="C6" s="33" t="s">
        <v>6</v>
      </c>
      <c r="D6" s="33" t="s">
        <v>7</v>
      </c>
      <c r="E6" s="33" t="s">
        <v>8</v>
      </c>
      <c r="F6" s="33" t="s">
        <v>9</v>
      </c>
      <c r="G6" s="33" t="s">
        <v>10</v>
      </c>
      <c r="H6" s="33" t="s">
        <v>11</v>
      </c>
      <c r="I6" s="33" t="s">
        <v>12</v>
      </c>
      <c r="J6" s="33" t="s">
        <v>13</v>
      </c>
      <c r="K6" s="33" t="s">
        <v>14</v>
      </c>
      <c r="L6" s="33" t="s">
        <v>15</v>
      </c>
      <c r="M6" s="43" t="s">
        <v>16</v>
      </c>
    </row>
    <row r="7" spans="1:14" x14ac:dyDescent="0.4">
      <c r="A7" s="34" t="s">
        <v>17</v>
      </c>
      <c r="B7" s="34" t="s">
        <v>18</v>
      </c>
      <c r="C7" s="35">
        <f>(IFERROR(AVERAGEIFS('抖音-每天统计'!$C:$C,'抖音-每天统计'!$G:$G,$B7,'抖音-每天统计'!$A:$A,"&gt;="&amp;$F$2,'抖音-每天统计'!$A:$A,"&lt;="&amp;$F$3),))/60</f>
        <v>4.3250000000000002</v>
      </c>
      <c r="D7" s="35">
        <f>IFERROR(SUMIFS('抖音-每天统计'!$B:$B,'抖音-每天统计'!$G:$G,$B7,'抖音-每天统计'!$A:$A,"&gt;="&amp;$F$2,'抖音-每天统计'!$A:$A,"&lt;="&amp;$F$3),)</f>
        <v>13665</v>
      </c>
      <c r="E7" s="35">
        <f>IFERROR(AVERAGEIFS('抖音-每天统计'!$D:$D,'抖音-每天统计'!$G:$G,$B7,'抖音-每天统计'!$A:$A,"&gt;="&amp;$F$2,'抖音-每天统计'!$A:$A,"&lt;="&amp;$F$3),)</f>
        <v>33.5</v>
      </c>
      <c r="F7" s="34">
        <f>IFERROR(AVERAGEIFS('抖音-每天统计'!$T:$T,'抖音-每天统计'!$G:$G,$B7,'抖音-每天统计'!$A:$A,"&gt;="&amp;$F$2,'抖音-每天统计'!$A:$A,"&lt;="&amp;$F$3),)</f>
        <v>1113.3261875702899</v>
      </c>
      <c r="G7" s="36">
        <f>IFERROR(AVERAGEIFS('抖音-每天统计'!$AH:$AH,'抖音-每天统计'!$G:$G,$B7,'抖音-每天统计'!$A:$A,"&gt;="&amp;$F$2,'抖音-每天统计'!$A:$A,"&lt;="&amp;$F$3),)</f>
        <v>0.233642933982874</v>
      </c>
      <c r="H7" s="36">
        <f>IFERROR(AVERAGEIFS('抖音-每天统计'!$AR:$AR,'抖音-每天统计'!$G:$G,$B7,'抖音-每天统计'!$A:$A,"&gt;="&amp;$F$2,'抖音-每天统计'!$A:$A,"&lt;="&amp;$F$3),)</f>
        <v>1.3991853917226999E-2</v>
      </c>
      <c r="I7" s="36">
        <f>IFERROR(AVERAGEIFS('抖音-每天统计'!$AM:$AM,'抖音-每天统计'!$G:$G,$B7,'抖音-每天统计'!$A:$A,"&gt;="&amp;$F$2,'抖音-每天统计'!$A:$A,"&lt;="&amp;$F$3),)</f>
        <v>2.6805669053322598E-3</v>
      </c>
      <c r="J7" s="36">
        <f>IFERROR(AVERAGEIFS('抖音-每天统计'!AK:AK,'抖音-每天统计'!$G:$G,$B7,'抖音-每天统计'!$A:$A,"&gt;="&amp;$F$2,'抖音-每天统计'!$A:$A,"&lt;="&amp;$F$3),)</f>
        <v>1.5093310051293199E-2</v>
      </c>
      <c r="K7" s="35">
        <f>IFERROR(SUMIFS('抖音-每天统计'!$I:$I,'抖音-每天统计'!$G:$G,$B7,'抖音-每天统计'!$A:$A,"&gt;="&amp;$F$2,'抖音-每天统计'!$A:$A,"&lt;="&amp;$F$3),)</f>
        <v>0</v>
      </c>
      <c r="L7" s="36">
        <f t="shared" ref="L7:L9" si="0">IFERROR(D7/M7,0)</f>
        <v>2.2775E-2</v>
      </c>
      <c r="M7" s="35">
        <v>600000</v>
      </c>
    </row>
    <row r="8" spans="1:14" x14ac:dyDescent="0.4">
      <c r="A8" s="37" t="s">
        <v>19</v>
      </c>
      <c r="B8" s="37" t="s">
        <v>20</v>
      </c>
      <c r="C8" s="35">
        <f>(IFERROR(AVERAGEIFS('抖音-每天统计'!$C:$C,'抖音-每天统计'!$G:$G,$B8,'抖音-每天统计'!$A:$A,"&gt;="&amp;$F$2,'抖音-每天统计'!$A:$A,"&lt;="&amp;$F$3),))/60</f>
        <v>4.5166666666666702</v>
      </c>
      <c r="D8" s="35">
        <f>IFERROR(SUMIFS('抖音-每天统计'!$B:$B,'抖音-每天统计'!$G:$G,$B8,'抖音-每天统计'!$A:$A,"&gt;="&amp;$F$2,'抖音-每天统计'!$A:$A,"&lt;="&amp;$F$3),)</f>
        <v>8749</v>
      </c>
      <c r="E8" s="35">
        <f>IFERROR(AVERAGEIFS('抖音-每天统计'!$D:$D,'抖音-每天统计'!$G:$G,$B8,'抖音-每天统计'!$A:$A,"&gt;="&amp;$F$2,'抖音-每天统计'!$A:$A,"&lt;="&amp;$F$3),)</f>
        <v>36</v>
      </c>
      <c r="F8" s="34">
        <f>IFERROR(AVERAGEIFS('抖音-每天统计'!$T:$T,'抖音-每天统计'!$G:$G,$B8,'抖音-每天统计'!$A:$A,"&gt;="&amp;$F$2,'抖音-每天统计'!$A:$A,"&lt;="&amp;$F$3),)</f>
        <v>1456.92124105012</v>
      </c>
      <c r="G8" s="36">
        <f>IFERROR(AVERAGEIFS('抖音-每天统计'!$AH:$AH,'抖音-每天统计'!$G:$G,$B8,'抖音-每天统计'!$A:$A,"&gt;="&amp;$F$2,'抖音-每天统计'!$A:$A,"&lt;="&amp;$F$3),)</f>
        <v>0.229700639085099</v>
      </c>
      <c r="H8" s="36">
        <f>IFERROR(AVERAGEIFS('抖音-每天统计'!$AR:$AR,'抖音-每天统计'!$G:$G,$B8,'抖音-每天统计'!$A:$A,"&gt;="&amp;$F$2,'抖音-每天统计'!$A:$A,"&lt;="&amp;$F$3),)</f>
        <v>1.3471957826914601E-2</v>
      </c>
      <c r="I8" s="36">
        <f>IFERROR(AVERAGEIFS('抖音-每天统计'!$AM:$AM,'抖音-每天统计'!$G:$G,$B8,'抖音-每天统计'!$A:$A,"&gt;="&amp;$F$2,'抖音-每天统计'!$A:$A,"&lt;="&amp;$F$3),)</f>
        <v>2.5227043390514598E-3</v>
      </c>
      <c r="J8" s="36">
        <f>IFERROR(AVERAGEIFS('抖音-每天统计'!AK:AK,'抖音-每天统计'!$G:$G,$B8,'抖音-每天统计'!$A:$A,"&gt;="&amp;$F$2,'抖音-每天统计'!$A:$A,"&lt;="&amp;$F$3),)</f>
        <v>2.14424951267057E-2</v>
      </c>
      <c r="K8" s="35">
        <f>IFERROR(SUMIFS('抖音-每天统计'!$I:$I,'抖音-每天统计'!$G:$G,$B8,'抖音-每天统计'!$A:$A,"&gt;="&amp;$F$2,'抖音-每天统计'!$A:$A,"&lt;="&amp;$F$3),)</f>
        <v>0</v>
      </c>
      <c r="L8" s="36">
        <f t="shared" si="0"/>
        <v>1.4581666666666699E-2</v>
      </c>
      <c r="M8" s="35">
        <v>600000</v>
      </c>
    </row>
    <row r="9" spans="1:14" x14ac:dyDescent="0.4">
      <c r="A9" s="34" t="s">
        <v>21</v>
      </c>
      <c r="B9" s="34" t="s">
        <v>22</v>
      </c>
      <c r="C9" s="35">
        <f>(IFERROR(AVERAGEIFS('抖音-每天统计'!$C:$C,'抖音-每天统计'!$G:$G,$B9,'抖音-每天统计'!$A:$A,"&gt;="&amp;$F$2,'抖音-每天统计'!$A:$A,"&lt;="&amp;$F$3),))/60</f>
        <v>3.7583333333333302</v>
      </c>
      <c r="D9" s="35">
        <f>IFERROR(SUMIFS('抖音-每天统计'!$B:$B,'抖音-每天统计'!$G:$G,$B9,'抖音-每天统计'!$A:$A,"&gt;="&amp;$F$2,'抖音-每天统计'!$A:$A,"&lt;="&amp;$F$3),)</f>
        <v>33505.879999999997</v>
      </c>
      <c r="E9" s="35">
        <f>IFERROR(AVERAGEIFS('抖音-每天统计'!$D:$D,'抖音-每天统计'!$G:$G,$B9,'抖音-每天统计'!$A:$A,"&gt;="&amp;$F$2,'抖音-每天统计'!$A:$A,"&lt;="&amp;$F$3),)</f>
        <v>28.5</v>
      </c>
      <c r="F9" s="34">
        <f>IFERROR(AVERAGEIFS('抖音-每天统计'!$T:$T,'抖音-每天统计'!$G:$G,$B9,'抖音-每天统计'!$A:$A,"&gt;="&amp;$F$2,'抖音-每天统计'!$A:$A,"&lt;="&amp;$F$3),)</f>
        <v>1261.8720517859199</v>
      </c>
      <c r="G9" s="36">
        <f>IFERROR(AVERAGEIFS('抖音-每天统计'!$AH:$AH,'抖音-每天统计'!$G:$G,$B9,'抖音-每天统计'!$A:$A,"&gt;="&amp;$F$2,'抖音-每天统计'!$A:$A,"&lt;="&amp;$F$3),)</f>
        <v>0.25507729313665101</v>
      </c>
      <c r="H9" s="36">
        <f>IFERROR(AVERAGEIFS('抖音-每天统计'!$AR:$AR,'抖音-每天统计'!$G:$G,$B9,'抖音-每天统计'!$A:$A,"&gt;="&amp;$F$2,'抖音-每天统计'!$A:$A,"&lt;="&amp;$F$3),)</f>
        <v>1.5485858206839001E-2</v>
      </c>
      <c r="I9" s="36">
        <f>IFERROR(AVERAGEIFS('抖音-每天统计'!$AM:$AM,'抖音-每天统计'!$G:$G,$B9,'抖音-每天统计'!$A:$A,"&gt;="&amp;$F$2,'抖音-每天统计'!$A:$A,"&lt;="&amp;$F$3),)</f>
        <v>2.94412182763916E-3</v>
      </c>
      <c r="J9" s="36">
        <f>IFERROR(AVERAGEIFS('抖音-每天统计'!AK:AK,'抖音-每天统计'!$G:$G,$B9,'抖音-每天统计'!$A:$A,"&gt;="&amp;$F$2,'抖音-每天统计'!$A:$A,"&lt;="&amp;$F$3),)</f>
        <v>1.91194144376872E-2</v>
      </c>
      <c r="K9" s="35">
        <f>IFERROR(SUMIFS('抖音-每天统计'!$I:$I,'抖音-每天统计'!$G:$G,$B9,'抖音-每天统计'!$A:$A,"&gt;="&amp;$F$2,'抖音-每天统计'!$A:$A,"&lt;="&amp;$F$3),)</f>
        <v>0</v>
      </c>
      <c r="L9" s="36">
        <f t="shared" si="0"/>
        <v>5.5843133333333302E-2</v>
      </c>
      <c r="M9" s="35">
        <v>600000</v>
      </c>
    </row>
    <row r="10" spans="1:14" x14ac:dyDescent="0.4">
      <c r="A10" s="34" t="s">
        <v>23</v>
      </c>
      <c r="B10" s="34" t="s">
        <v>24</v>
      </c>
      <c r="C10" s="35">
        <f>(IFERROR(AVERAGEIFS('抖音-每天统计'!$C:$C,'抖音-每天统计'!$G:$G,$B10,'抖音-每天统计'!$A:$A,"&gt;="&amp;$F$2,'抖音-每天统计'!$A:$A,"&lt;="&amp;$F$3),))/60</f>
        <v>0</v>
      </c>
      <c r="D10" s="35">
        <f>IFERROR(SUMIFS('抖音-每天统计'!$B:$B,'抖音-每天统计'!$G:$G,$B10,'抖音-每天统计'!$A:$A,"&gt;="&amp;$F$2,'抖音-每天统计'!$A:$A,"&lt;="&amp;$F$3),)</f>
        <v>0</v>
      </c>
      <c r="E10" s="35">
        <f>IFERROR(AVERAGEIFS('抖音-每天统计'!$D:$D,'抖音-每天统计'!$G:$G,$B10,'抖音-每天统计'!$A:$A,"&gt;="&amp;$F$2,'抖音-每天统计'!$A:$A,"&lt;="&amp;$F$3),)</f>
        <v>0</v>
      </c>
      <c r="F10" s="34">
        <f>IFERROR(AVERAGEIFS('抖音-每天统计'!$T:$T,'抖音-每天统计'!$G:$G,$B10,'抖音-每天统计'!$A:$A,"&gt;="&amp;$F$2,'抖音-每天统计'!$A:$A,"&lt;="&amp;$F$3),)</f>
        <v>0</v>
      </c>
      <c r="G10" s="36">
        <f>IFERROR(AVERAGEIFS('抖音-每天统计'!$AH:$AH,'抖音-每天统计'!$G:$G,$B10,'抖音-每天统计'!$A:$A,"&gt;="&amp;$F$2,'抖音-每天统计'!$A:$A,"&lt;="&amp;$F$3),)</f>
        <v>0</v>
      </c>
      <c r="H10" s="36">
        <f>IFERROR(AVERAGEIFS('抖音-每天统计'!$AR:$AR,'抖音-每天统计'!$G:$G,$B10,'抖音-每天统计'!$A:$A,"&gt;="&amp;$F$2,'抖音-每天统计'!$A:$A,"&lt;="&amp;$F$3),)</f>
        <v>0</v>
      </c>
      <c r="I10" s="36">
        <f>IFERROR(AVERAGEIFS('抖音-每天统计'!$AM:$AM,'抖音-每天统计'!$G:$G,$B10,'抖音-每天统计'!$A:$A,"&gt;="&amp;$F$2,'抖音-每天统计'!$A:$A,"&lt;="&amp;$F$3),)</f>
        <v>0</v>
      </c>
      <c r="J10" s="36">
        <f>IFERROR(AVERAGEIFS('抖音-每天统计'!AK:AK,'抖音-每天统计'!$G:$G,$B10,'抖音-每天统计'!$A:$A,"&gt;="&amp;$F$2,'抖音-每天统计'!$A:$A,"&lt;="&amp;$F$3),)</f>
        <v>0</v>
      </c>
      <c r="K10" s="35">
        <f>IFERROR(SUMIFS('抖音-每天统计'!$I:$I,'抖音-每天统计'!$G:$G,$B10,'抖音-每天统计'!$A:$A,"&gt;="&amp;$F$2,'抖音-每天统计'!$A:$A,"&lt;="&amp;$F$3),)</f>
        <v>0</v>
      </c>
      <c r="L10" s="36"/>
      <c r="M10" s="35">
        <f t="shared" ref="M10:M16" si="1">IFERROR(D10/L10,0)</f>
        <v>0</v>
      </c>
    </row>
    <row r="11" spans="1:14" x14ac:dyDescent="0.4">
      <c r="A11" s="34" t="s">
        <v>25</v>
      </c>
      <c r="B11" s="34" t="s">
        <v>26</v>
      </c>
      <c r="C11" s="35">
        <f>(IFERROR(AVERAGEIFS('抖音-每天统计'!$C:$C,'抖音-每天统计'!$G:$G,$B11,'抖音-每天统计'!$A:$A,"&gt;="&amp;$F$2,'抖音-每天统计'!$A:$A,"&lt;="&amp;$F$3),))/60</f>
        <v>0</v>
      </c>
      <c r="D11" s="35">
        <f>IFERROR(SUMIFS('抖音-每天统计'!$B:$B,'抖音-每天统计'!$G:$G,$B11,'抖音-每天统计'!$A:$A,"&gt;="&amp;$F$2,'抖音-每天统计'!$A:$A,"&lt;="&amp;$F$3),)</f>
        <v>0</v>
      </c>
      <c r="E11" s="35">
        <f>IFERROR(AVERAGEIFS('抖音-每天统计'!$D:$D,'抖音-每天统计'!$G:$G,$B11,'抖音-每天统计'!$A:$A,"&gt;="&amp;$F$2,'抖音-每天统计'!$A:$A,"&lt;="&amp;$F$3),)</f>
        <v>0</v>
      </c>
      <c r="F11" s="34">
        <f>IFERROR(AVERAGEIFS('抖音-每天统计'!$T:$T,'抖音-每天统计'!$G:$G,$B11,'抖音-每天统计'!$A:$A,"&gt;="&amp;$F$2,'抖音-每天统计'!$A:$A,"&lt;="&amp;$F$3),)</f>
        <v>0</v>
      </c>
      <c r="G11" s="36">
        <f>IFERROR(AVERAGEIFS('抖音-每天统计'!$AH:$AH,'抖音-每天统计'!$G:$G,$B11,'抖音-每天统计'!$A:$A,"&gt;="&amp;$F$2,'抖音-每天统计'!$A:$A,"&lt;="&amp;$F$3),)</f>
        <v>0</v>
      </c>
      <c r="H11" s="36">
        <f>IFERROR(AVERAGEIFS('抖音-每天统计'!$AR:$AR,'抖音-每天统计'!$G:$G,$B11,'抖音-每天统计'!$A:$A,"&gt;="&amp;$F$2,'抖音-每天统计'!$A:$A,"&lt;="&amp;$F$3),)</f>
        <v>0</v>
      </c>
      <c r="I11" s="36">
        <f>IFERROR(AVERAGEIFS('抖音-每天统计'!$AM:$AM,'抖音-每天统计'!$G:$G,$B11,'抖音-每天统计'!$A:$A,"&gt;="&amp;$F$2,'抖音-每天统计'!$A:$A,"&lt;="&amp;$F$3),)</f>
        <v>0</v>
      </c>
      <c r="J11" s="36">
        <f>IFERROR(AVERAGEIFS('抖音-每天统计'!AK:AK,'抖音-每天统计'!$G:$G,$B11,'抖音-每天统计'!$A:$A,"&gt;="&amp;$F$2,'抖音-每天统计'!$A:$A,"&lt;="&amp;$F$3),)</f>
        <v>0</v>
      </c>
      <c r="K11" s="35">
        <f>IFERROR(SUMIFS('抖音-每天统计'!$I:$I,'抖音-每天统计'!$G:$G,$B11,'抖音-每天统计'!$A:$A,"&gt;="&amp;$F$2,'抖音-每天统计'!$A:$A,"&lt;="&amp;$F$3),)</f>
        <v>0</v>
      </c>
      <c r="L11" s="36"/>
      <c r="M11" s="35">
        <f t="shared" si="1"/>
        <v>0</v>
      </c>
    </row>
    <row r="12" spans="1:14" x14ac:dyDescent="0.4">
      <c r="A12" s="34" t="s">
        <v>27</v>
      </c>
      <c r="B12" s="34" t="s">
        <v>28</v>
      </c>
      <c r="C12" s="35">
        <f>(IFERROR(AVERAGEIFS('抖音-每天统计'!$C:$C,'抖音-每天统计'!$G:$G,$B12,'抖音-每天统计'!$A:$A,"&gt;="&amp;$F$2,'抖音-每天统计'!$A:$A,"&lt;="&amp;$F$3),))/60</f>
        <v>0</v>
      </c>
      <c r="D12" s="35">
        <f>IFERROR(SUMIFS('抖音-每天统计'!$B:$B,'抖音-每天统计'!$G:$G,$B12,'抖音-每天统计'!$A:$A,"&gt;="&amp;$F$2,'抖音-每天统计'!$A:$A,"&lt;="&amp;$F$3),)</f>
        <v>0</v>
      </c>
      <c r="E12" s="35">
        <f>IFERROR(AVERAGEIFS('抖音-每天统计'!$D:$D,'抖音-每天统计'!$G:$G,$B12,'抖音-每天统计'!$A:$A,"&gt;="&amp;$F$2,'抖音-每天统计'!$A:$A,"&lt;="&amp;$F$3),)</f>
        <v>0</v>
      </c>
      <c r="F12" s="34">
        <f>IFERROR(AVERAGEIFS('抖音-每天统计'!$T:$T,'抖音-每天统计'!$G:$G,$B12,'抖音-每天统计'!$A:$A,"&gt;="&amp;$F$2,'抖音-每天统计'!$A:$A,"&lt;="&amp;$F$3),)</f>
        <v>0</v>
      </c>
      <c r="G12" s="36">
        <f>IFERROR(AVERAGEIFS('抖音-每天统计'!$AH:$AH,'抖音-每天统计'!$G:$G,$B12,'抖音-每天统计'!$A:$A,"&gt;="&amp;$F$2,'抖音-每天统计'!$A:$A,"&lt;="&amp;$F$3),)</f>
        <v>0</v>
      </c>
      <c r="H12" s="36">
        <f>IFERROR(AVERAGEIFS('抖音-每天统计'!$AR:$AR,'抖音-每天统计'!$G:$G,$B12,'抖音-每天统计'!$A:$A,"&gt;="&amp;$F$2,'抖音-每天统计'!$A:$A,"&lt;="&amp;$F$3),)</f>
        <v>0</v>
      </c>
      <c r="I12" s="36">
        <f>IFERROR(AVERAGEIFS('抖音-每天统计'!$AM:$AM,'抖音-每天统计'!$G:$G,$B12,'抖音-每天统计'!$A:$A,"&gt;="&amp;$F$2,'抖音-每天统计'!$A:$A,"&lt;="&amp;$F$3),)</f>
        <v>0</v>
      </c>
      <c r="J12" s="36">
        <f>IFERROR(AVERAGEIFS('抖音-每天统计'!AK:AK,'抖音-每天统计'!$G:$G,$B12,'抖音-每天统计'!$A:$A,"&gt;="&amp;$F$2,'抖音-每天统计'!$A:$A,"&lt;="&amp;$F$3),)</f>
        <v>0</v>
      </c>
      <c r="K12" s="35">
        <f>IFERROR(SUMIFS('抖音-每天统计'!$I:$I,'抖音-每天统计'!$G:$G,$B12,'抖音-每天统计'!$A:$A,"&gt;="&amp;$F$2,'抖音-每天统计'!$A:$A,"&lt;="&amp;$F$3),)</f>
        <v>0</v>
      </c>
      <c r="L12" s="36"/>
      <c r="M12" s="35">
        <f t="shared" si="1"/>
        <v>0</v>
      </c>
    </row>
    <row r="13" spans="1:14" x14ac:dyDescent="0.4">
      <c r="A13" s="34" t="s">
        <v>29</v>
      </c>
      <c r="B13" s="34" t="s">
        <v>30</v>
      </c>
      <c r="C13" s="35"/>
      <c r="D13" s="35"/>
      <c r="E13" s="35"/>
      <c r="F13" s="34"/>
      <c r="G13" s="36"/>
      <c r="H13" s="36"/>
      <c r="I13" s="36"/>
      <c r="J13" s="36"/>
      <c r="K13" s="35"/>
      <c r="L13" s="36"/>
      <c r="M13" s="35">
        <f t="shared" si="1"/>
        <v>0</v>
      </c>
    </row>
    <row r="14" spans="1:14" x14ac:dyDescent="0.4">
      <c r="A14" s="34" t="s">
        <v>31</v>
      </c>
      <c r="B14" s="34" t="s">
        <v>32</v>
      </c>
      <c r="C14" s="35"/>
      <c r="D14" s="35"/>
      <c r="E14" s="35"/>
      <c r="F14" s="34"/>
      <c r="G14" s="36"/>
      <c r="H14" s="36"/>
      <c r="I14" s="36"/>
      <c r="J14" s="36"/>
      <c r="K14" s="35"/>
      <c r="L14" s="36"/>
      <c r="M14" s="35">
        <f t="shared" si="1"/>
        <v>0</v>
      </c>
    </row>
    <row r="15" spans="1:14" x14ac:dyDescent="0.4">
      <c r="A15" s="34" t="s">
        <v>33</v>
      </c>
      <c r="B15" s="34" t="s">
        <v>34</v>
      </c>
      <c r="C15" s="35"/>
      <c r="D15" s="35"/>
      <c r="E15" s="35"/>
      <c r="F15" s="34"/>
      <c r="G15" s="36"/>
      <c r="H15" s="36"/>
      <c r="I15" s="36"/>
      <c r="J15" s="36"/>
      <c r="K15" s="35"/>
      <c r="L15" s="36"/>
      <c r="M15" s="35">
        <f t="shared" si="1"/>
        <v>0</v>
      </c>
    </row>
    <row r="16" spans="1:14" x14ac:dyDescent="0.4">
      <c r="A16" s="34" t="s">
        <v>35</v>
      </c>
      <c r="B16" s="34" t="s">
        <v>36</v>
      </c>
      <c r="C16" s="35"/>
      <c r="D16" s="35"/>
      <c r="E16" s="35"/>
      <c r="F16" s="34"/>
      <c r="G16" s="36"/>
      <c r="H16" s="36"/>
      <c r="I16" s="36"/>
      <c r="J16" s="36"/>
      <c r="K16" s="35"/>
      <c r="L16" s="36"/>
      <c r="M16" s="35">
        <f t="shared" si="1"/>
        <v>0</v>
      </c>
    </row>
    <row r="17" spans="1:13" ht="38.25" x14ac:dyDescent="0.4">
      <c r="A17" s="53" t="s">
        <v>37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ht="150" customHeight="1" x14ac:dyDescent="0.4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</row>
    <row r="19" spans="1:13" ht="16.899999999999999" x14ac:dyDescent="0.4">
      <c r="A19" s="38" t="s">
        <v>38</v>
      </c>
      <c r="B19" s="38" t="s">
        <v>39</v>
      </c>
      <c r="C19" s="38" t="s">
        <v>6</v>
      </c>
      <c r="D19" s="38" t="s">
        <v>7</v>
      </c>
      <c r="E19" s="38" t="s">
        <v>8</v>
      </c>
      <c r="F19" s="38" t="s">
        <v>9</v>
      </c>
      <c r="G19" s="38" t="s">
        <v>10</v>
      </c>
      <c r="H19" s="38" t="s">
        <v>11</v>
      </c>
      <c r="I19" s="38" t="s">
        <v>12</v>
      </c>
      <c r="J19" s="38" t="s">
        <v>13</v>
      </c>
      <c r="K19" s="38" t="s">
        <v>14</v>
      </c>
      <c r="L19" s="44" t="s">
        <v>15</v>
      </c>
      <c r="M19" s="43" t="s">
        <v>16</v>
      </c>
    </row>
    <row r="20" spans="1:13" x14ac:dyDescent="0.4">
      <c r="A20" s="39" t="s">
        <v>40</v>
      </c>
      <c r="B20" s="39" t="s">
        <v>34</v>
      </c>
      <c r="C20" s="40">
        <f>(IFERROR(AVERAGEIFS('抖音-每天统计'!$C:$C,'抖音-每天统计'!$H:$H,$B20,'抖音-每天统计'!$A:$A,"&gt;="&amp;$F$2,'抖音-每天统计'!$A:$A,"&lt;="&amp;$F$3),))/60</f>
        <v>4.5166666666666702</v>
      </c>
      <c r="D20" s="40">
        <f>IFERROR(SUMIFS('抖音-每天统计'!$B:$B,'抖音-每天统计'!$H:$H,$B20,'抖音-每天统计'!$A:$A,"&gt;="&amp;$F$2,'抖音-每天统计'!$A:$A,"&lt;="&amp;$F$3),)</f>
        <v>5430</v>
      </c>
      <c r="E20" s="40">
        <f>IFERROR(AVERAGEIFS('抖音-每天统计'!$D:$D,'抖音-每天统计'!$H:$H,$B20,'抖音-每天统计'!$A:$A,"&gt;="&amp;$F$2,'抖音-每天统计'!$A:$A,"&lt;="&amp;$F$3),)</f>
        <v>35</v>
      </c>
      <c r="F20" s="39">
        <f>IFERROR(AVERAGEIFS('抖音-每天统计'!$T:$T,'抖音-每天统计'!$H:$H,$B20,'抖音-每天统计'!$A:$A,"&gt;="&amp;$F$2,'抖音-每天统计'!$A:$A,"&lt;="&amp;$F$3),)</f>
        <v>894.91393813899299</v>
      </c>
      <c r="G20" s="41">
        <f>IFERROR(AVERAGEIFS('抖音-每天统计'!$AH:$AH,'抖音-每天统计'!$H:$H,$B20,'抖音-每天统计'!$A:$A,"&gt;="&amp;$F$2,'抖音-每天统计'!$A:$A,"&lt;="&amp;$F$3),)</f>
        <v>0.281389252948886</v>
      </c>
      <c r="H20" s="41">
        <f>IFERROR(AVERAGEIFS('抖音-每天统计'!$AR:$AR,'抖音-每天统计'!$H:$H,$B20,'抖音-每天统计'!$A:$A,"&gt;="&amp;$F$2,'抖音-每天统计'!$A:$A,"&lt;="&amp;$F$3),)</f>
        <v>1.00732600732601E-2</v>
      </c>
      <c r="I20" s="41">
        <f>IFERROR(AVERAGEIFS('抖音-每天统计'!$AM:$AM,'抖音-每天统计'!$H:$H,$B20,'抖音-每天统计'!$A:$A,"&gt;="&amp;$F$2,'抖音-每天统计'!$A:$A,"&lt;="&amp;$F$3),)</f>
        <v>2.9707295762341599E-3</v>
      </c>
      <c r="J20" s="41">
        <f>IFERROR(AVERAGEIFS('抖音-每天统计'!AK:AK,'抖音-每天统计'!$H:$H,$B20,'抖音-每天统计'!$A:$A,"&gt;="&amp;$F$2,'抖音-每天统计'!$A:$A,"&lt;="&amp;$F$3),)</f>
        <v>1.2004801920768301E-2</v>
      </c>
      <c r="K20" s="40">
        <f>IFERROR(SUMIFS('抖音-每天统计'!$I:$I,'抖音-每天统计'!$H:$H,$B20,'抖音-每天统计'!$A:$A,"&gt;="&amp;$F$2,'抖音-每天统计'!$A:$A,"&lt;="&amp;$F$3),)</f>
        <v>0</v>
      </c>
      <c r="L20" s="41">
        <f>IFERROR(D20/M20,0)</f>
        <v>9.0500000000000008E-3</v>
      </c>
      <c r="M20" s="40">
        <v>600000</v>
      </c>
    </row>
    <row r="21" spans="1:13" x14ac:dyDescent="0.4">
      <c r="A21" s="39" t="s">
        <v>41</v>
      </c>
      <c r="B21" s="42" t="s">
        <v>42</v>
      </c>
      <c r="C21" s="40">
        <f>(IFERROR(AVERAGEIFS('抖音-每天统计'!$C:$C,'抖音-每天统计'!$H:$H,$B21,'抖音-每天统计'!$A:$A,"&gt;="&amp;$F$2,'抖音-每天统计'!$A:$A,"&lt;="&amp;$F$3),))/60</f>
        <v>4.3250000000000002</v>
      </c>
      <c r="D21" s="40">
        <f>IFERROR(SUMIFS('抖音-每天统计'!$B:$B,'抖音-每天统计'!$H:$H,$B21,'抖音-每天统计'!$A:$A,"&gt;="&amp;$F$2,'抖音-每天统计'!$A:$A,"&lt;="&amp;$F$3),)</f>
        <v>16984</v>
      </c>
      <c r="E21" s="40">
        <f>IFERROR(AVERAGEIFS('抖音-每天统计'!$D:$D,'抖音-每天统计'!$H:$H,$B21,'抖音-每天统计'!$A:$A,"&gt;="&amp;$F$2,'抖音-每天统计'!$A:$A,"&lt;="&amp;$F$3),)</f>
        <v>34</v>
      </c>
      <c r="F21" s="39">
        <f>IFERROR(AVERAGEIFS('抖音-每天统计'!$T:$T,'抖音-每天统计'!$H:$H,$B21,'抖音-每天统计'!$A:$A,"&gt;="&amp;$F$2,'抖音-每天统计'!$A:$A,"&lt;="&amp;$F$3),)</f>
        <v>1394.3298390258601</v>
      </c>
      <c r="G21" s="41">
        <f>IFERROR(AVERAGEIFS('抖音-每天统计'!$AH:$AH,'抖音-每天统计'!$H:$H,$B21,'抖音-每天统计'!$A:$A,"&gt;="&amp;$F$2,'抖音-每天统计'!$A:$A,"&lt;="&amp;$F$3),)</f>
        <v>0.20779862705098001</v>
      </c>
      <c r="H21" s="41">
        <f>IFERROR(AVERAGEIFS('抖音-每天统计'!$AR:$AR,'抖音-每天统计'!$H:$H,$B21,'抖音-每天统计'!$A:$A,"&gt;="&amp;$F$2,'抖音-每天统计'!$A:$A,"&lt;="&amp;$F$3),)</f>
        <v>1.5691202794054299E-2</v>
      </c>
      <c r="I21" s="41">
        <f>IFERROR(AVERAGEIFS('抖音-每天统计'!$AM:$AM,'抖音-每天统计'!$H:$H,$B21,'抖音-每天统计'!$A:$A,"&gt;="&amp;$F$2,'抖音-每天统计'!$A:$A,"&lt;="&amp;$F$3),)</f>
        <v>2.4565542867409102E-3</v>
      </c>
      <c r="J21" s="41">
        <f>IFERROR(AVERAGEIFS('抖音-每天统计'!AK:AK,'抖音-每天统计'!$H:$H,$B21,'抖音-每天统计'!$A:$A,"&gt;="&amp;$F$2,'抖音-每天统计'!$A:$A,"&lt;="&amp;$F$3),)</f>
        <v>1.9812156654261899E-2</v>
      </c>
      <c r="K21" s="40">
        <f>IFERROR(SUMIFS('抖音-每天统计'!$I:$I,'抖音-每天统计'!$H:$H,$B21,'抖音-每天统计'!$A:$A,"&gt;="&amp;$F$2,'抖音-每天统计'!$A:$A,"&lt;="&amp;$F$3),)</f>
        <v>0</v>
      </c>
      <c r="L21" s="41">
        <f t="shared" ref="L21:L22" si="2">IFERROR(D21/M21,0)</f>
        <v>2.8306666666666667E-2</v>
      </c>
      <c r="M21" s="40">
        <v>600000</v>
      </c>
    </row>
    <row r="22" spans="1:13" x14ac:dyDescent="0.4">
      <c r="A22" s="39" t="s">
        <v>43</v>
      </c>
      <c r="B22" s="39" t="s">
        <v>22</v>
      </c>
      <c r="C22" s="40">
        <f>(IFERROR(AVERAGEIFS('抖音-每天统计'!$C:$C,'抖音-每天统计'!$H:$H,$B22,'抖音-每天统计'!$A:$A,"&gt;="&amp;$F$2,'抖音-每天统计'!$A:$A,"&lt;="&amp;$F$3),))/60</f>
        <v>3.7583333333333302</v>
      </c>
      <c r="D22" s="40">
        <f>IFERROR(SUMIFS('抖音-每天统计'!$B:$B,'抖音-每天统计'!$H:$H,$B22,'抖音-每天统计'!$A:$A,"&gt;="&amp;$F$2,'抖音-每天统计'!$A:$A,"&lt;="&amp;$F$3),)</f>
        <v>33505.879999999997</v>
      </c>
      <c r="E22" s="40">
        <f>IFERROR(AVERAGEIFS('抖音-每天统计'!$D:$D,'抖音-每天统计'!$H:$H,$B22,'抖音-每天统计'!$A:$A,"&gt;="&amp;$F$2,'抖音-每天统计'!$A:$A,"&lt;="&amp;$F$3),)</f>
        <v>28.5</v>
      </c>
      <c r="F22" s="39">
        <f>IFERROR(AVERAGEIFS('抖音-每天统计'!$T:$T,'抖音-每天统计'!$H:$H,$B22,'抖音-每天统计'!$A:$A,"&gt;="&amp;$F$2,'抖音-每天统计'!$A:$A,"&lt;="&amp;$F$3),)</f>
        <v>1261.8720517859199</v>
      </c>
      <c r="G22" s="41">
        <f>IFERROR(AVERAGEIFS('抖音-每天统计'!$AH:$AH,'抖音-每天统计'!$H:$H,$B22,'抖音-每天统计'!$A:$A,"&gt;="&amp;$F$2,'抖音-每天统计'!$A:$A,"&lt;="&amp;$F$3),)</f>
        <v>0.25507729313665101</v>
      </c>
      <c r="H22" s="41">
        <f>IFERROR(AVERAGEIFS('抖音-每天统计'!$AR:$AR,'抖音-每天统计'!$H:$H,$B22,'抖音-每天统计'!$A:$A,"&gt;="&amp;$F$2,'抖音-每天统计'!$A:$A,"&lt;="&amp;$F$3),)</f>
        <v>1.5485858206839001E-2</v>
      </c>
      <c r="I22" s="41">
        <f>IFERROR(AVERAGEIFS('抖音-每天统计'!$AM:$AM,'抖音-每天统计'!$H:$H,$B22,'抖音-每天统计'!$A:$A,"&gt;="&amp;$F$2,'抖音-每天统计'!$A:$A,"&lt;="&amp;$F$3),)</f>
        <v>2.94412182763916E-3</v>
      </c>
      <c r="J22" s="41">
        <f>IFERROR(AVERAGEIFS('抖音-每天统计'!AK:AK,'抖音-每天统计'!$H:$H,$B22,'抖音-每天统计'!$A:$A,"&gt;="&amp;$F$2,'抖音-每天统计'!$A:$A,"&lt;="&amp;$F$3),)</f>
        <v>1.91194144376872E-2</v>
      </c>
      <c r="K22" s="40">
        <f>IFERROR(SUMIFS('抖音-每天统计'!$I:$I,'抖音-每天统计'!$H:$H,$B22,'抖音-每天统计'!$A:$A,"&gt;="&amp;$F$2,'抖音-每天统计'!$A:$A,"&lt;="&amp;$F$3),)</f>
        <v>0</v>
      </c>
      <c r="L22" s="41">
        <f t="shared" si="2"/>
        <v>5.5843133333333302E-2</v>
      </c>
      <c r="M22" s="40">
        <v>600000</v>
      </c>
    </row>
    <row r="23" spans="1:13" x14ac:dyDescent="0.4">
      <c r="A23" s="39" t="s">
        <v>44</v>
      </c>
      <c r="B23" s="39"/>
      <c r="C23" s="40">
        <f>(IFERROR(AVERAGEIFS('抖音-每天统计'!$C:$C,'抖音-每天统计'!$H:$H,$B23,'抖音-每天统计'!$A:$A,"&gt;="&amp;$F$2,'抖音-每天统计'!$A:$A,"&lt;="&amp;$F$3),))/60</f>
        <v>0</v>
      </c>
      <c r="D23" s="40">
        <f>IFERROR(SUMIFS('抖音-每天统计'!$B:$B,'抖音-每天统计'!$H:$H,$B23,'抖音-每天统计'!$A:$A,"&gt;="&amp;$F$2,'抖音-每天统计'!$A:$A,"&lt;="&amp;$F$3),)</f>
        <v>0</v>
      </c>
      <c r="E23" s="40">
        <f>IFERROR(AVERAGEIFS('抖音-每天统计'!$D:$D,'抖音-每天统计'!$H:$H,$B23,'抖音-每天统计'!$A:$A,"&gt;="&amp;$F$2,'抖音-每天统计'!$A:$A,"&lt;="&amp;$F$3),)</f>
        <v>0</v>
      </c>
      <c r="F23" s="39">
        <f>IFERROR(AVERAGEIFS('抖音-每天统计'!$T:$T,'抖音-每天统计'!$H:$H,$B23,'抖音-每天统计'!$A:$A,"&gt;="&amp;$F$2,'抖音-每天统计'!$A:$A,"&lt;="&amp;$F$3),)</f>
        <v>0</v>
      </c>
      <c r="G23" s="41">
        <f>IFERROR(AVERAGEIFS('抖音-每天统计'!$AH:$AH,'抖音-每天统计'!$H:$H,$B23,'抖音-每天统计'!$A:$A,"&gt;="&amp;$F$2,'抖音-每天统计'!$A:$A,"&lt;="&amp;$F$3),)</f>
        <v>0</v>
      </c>
      <c r="H23" s="41">
        <f>IFERROR(AVERAGEIFS('抖音-每天统计'!$AR:$AR,'抖音-每天统计'!$H:$H,$B23,'抖音-每天统计'!$A:$A,"&gt;="&amp;$F$2,'抖音-每天统计'!$A:$A,"&lt;="&amp;$F$3),)</f>
        <v>0</v>
      </c>
      <c r="I23" s="41">
        <f>IFERROR(AVERAGEIFS('抖音-每天统计'!$AM:$AM,'抖音-每天统计'!$H:$H,$B23,'抖音-每天统计'!$A:$A,"&gt;="&amp;$F$2,'抖音-每天统计'!$A:$A,"&lt;="&amp;$F$3),)</f>
        <v>0</v>
      </c>
      <c r="J23" s="41">
        <f>IFERROR(AVERAGEIFS('抖音-每天统计'!AK:AK,'抖音-每天统计'!$H:$H,$B23,'抖音-每天统计'!$A:$A,"&gt;="&amp;$F$2,'抖音-每天统计'!$A:$A,"&lt;="&amp;$F$3),)</f>
        <v>0</v>
      </c>
      <c r="K23" s="40">
        <f>IFERROR(SUMIFS('抖音-每天统计'!$I:$I,'抖音-每天统计'!$H:$H,$B23,'抖音-每天统计'!$A:$A,"&gt;="&amp;$F$2,'抖音-每天统计'!$A:$A,"&lt;="&amp;$F$3),)</f>
        <v>0</v>
      </c>
      <c r="L23" s="41">
        <f>IFERROR(SUMIFS('抖音-每天统计'!$I:$I,'抖音-每天统计'!$H:$H,$B23,'抖音-每天统计'!$A:$A,"&gt;="&amp;$F$2,'抖音-每天统计'!$A:$A,"&lt;="&amp;$F$3),)</f>
        <v>0</v>
      </c>
      <c r="M23" s="40">
        <f>IFERROR(SUMIFS('抖音-每天统计'!$I:$I,'抖音-每天统计'!$H:$H,$B23,'抖音-每天统计'!$A:$A,"&gt;="&amp;$F$2,'抖音-每天统计'!$A:$A,"&lt;="&amp;$F$3),)</f>
        <v>0</v>
      </c>
    </row>
    <row r="24" spans="1:13" x14ac:dyDescent="0.4">
      <c r="A24" s="39" t="s">
        <v>45</v>
      </c>
      <c r="B24" s="39"/>
      <c r="C24" s="40">
        <f>(IFERROR(AVERAGEIFS('抖音-每天统计'!$C:$C,'抖音-每天统计'!$H:$H,$B24,'抖音-每天统计'!$A:$A,"&gt;="&amp;$F$2,'抖音-每天统计'!$A:$A,"&lt;="&amp;$F$3),))/60</f>
        <v>0</v>
      </c>
      <c r="D24" s="40">
        <f>IFERROR(SUMIFS('抖音-每天统计'!$B:$B,'抖音-每天统计'!$H:$H,$B24,'抖音-每天统计'!$A:$A,"&gt;="&amp;$F$2,'抖音-每天统计'!$A:$A,"&lt;="&amp;$F$3),)</f>
        <v>0</v>
      </c>
      <c r="E24" s="40">
        <f>IFERROR(AVERAGEIFS('抖音-每天统计'!$D:$D,'抖音-每天统计'!$H:$H,$B24,'抖音-每天统计'!$A:$A,"&gt;="&amp;$F$2,'抖音-每天统计'!$A:$A,"&lt;="&amp;$F$3),)</f>
        <v>0</v>
      </c>
      <c r="F24" s="39">
        <f>IFERROR(AVERAGEIFS('抖音-每天统计'!$T:$T,'抖音-每天统计'!$H:$H,$B24,'抖音-每天统计'!$A:$A,"&gt;="&amp;$F$2,'抖音-每天统计'!$A:$A,"&lt;="&amp;$F$3),)</f>
        <v>0</v>
      </c>
      <c r="G24" s="41">
        <f>IFERROR(AVERAGEIFS('抖音-每天统计'!$AH:$AH,'抖音-每天统计'!$H:$H,$B24,'抖音-每天统计'!$A:$A,"&gt;="&amp;$F$2,'抖音-每天统计'!$A:$A,"&lt;="&amp;$F$3),)</f>
        <v>0</v>
      </c>
      <c r="H24" s="41">
        <f>IFERROR(AVERAGEIFS('抖音-每天统计'!$AR:$AR,'抖音-每天统计'!$H:$H,$B24,'抖音-每天统计'!$A:$A,"&gt;="&amp;$F$2,'抖音-每天统计'!$A:$A,"&lt;="&amp;$F$3),)</f>
        <v>0</v>
      </c>
      <c r="I24" s="41">
        <f>IFERROR(AVERAGEIFS('抖音-每天统计'!$AM:$AM,'抖音-每天统计'!$H:$H,$B24,'抖音-每天统计'!$A:$A,"&gt;="&amp;$F$2,'抖音-每天统计'!$A:$A,"&lt;="&amp;$F$3),)</f>
        <v>0</v>
      </c>
      <c r="J24" s="41">
        <f>IFERROR(AVERAGEIFS('抖音-每天统计'!AK:AK,'抖音-每天统计'!$H:$H,$B24,'抖音-每天统计'!$A:$A,"&gt;="&amp;$F$2,'抖音-每天统计'!$A:$A,"&lt;="&amp;$F$3),)</f>
        <v>0</v>
      </c>
      <c r="K24" s="40">
        <f>IFERROR(SUMIFS('抖音-每天统计'!$I:$I,'抖音-每天统计'!$H:$H,$B24,'抖音-每天统计'!$A:$A,"&gt;="&amp;$F$2,'抖音-每天统计'!$A:$A,"&lt;="&amp;$F$3),)</f>
        <v>0</v>
      </c>
      <c r="L24" s="41">
        <f>IFERROR(SUMIFS('抖音-每天统计'!$I:$I,'抖音-每天统计'!$H:$H,$B24,'抖音-每天统计'!$A:$A,"&gt;="&amp;$F$2,'抖音-每天统计'!$A:$A,"&lt;="&amp;$F$3),)</f>
        <v>0</v>
      </c>
      <c r="M24" s="40">
        <f>IFERROR(SUMIFS('抖音-每天统计'!$I:$I,'抖音-每天统计'!$H:$H,$B24,'抖音-每天统计'!$A:$A,"&gt;="&amp;$F$2,'抖音-每天统计'!$A:$A,"&lt;="&amp;$F$3),)</f>
        <v>0</v>
      </c>
    </row>
    <row r="25" spans="1:13" x14ac:dyDescent="0.4">
      <c r="A25" s="39" t="s">
        <v>46</v>
      </c>
      <c r="B25" s="39"/>
      <c r="C25" s="40">
        <f>(IFERROR(AVERAGEIFS('抖音-每天统计'!$C:$C,'抖音-每天统计'!$H:$H,$B25,'抖音-每天统计'!$A:$A,"&gt;="&amp;$F$2,'抖音-每天统计'!$A:$A,"&lt;="&amp;$F$3),))/60</f>
        <v>0</v>
      </c>
      <c r="D25" s="40">
        <f>IFERROR(SUMIFS('抖音-每天统计'!$B:$B,'抖音-每天统计'!$H:$H,$B25,'抖音-每天统计'!$A:$A,"&gt;="&amp;$F$2,'抖音-每天统计'!$A:$A,"&lt;="&amp;$F$3),)</f>
        <v>0</v>
      </c>
      <c r="E25" s="40">
        <f>IFERROR(AVERAGEIFS('抖音-每天统计'!$D:$D,'抖音-每天统计'!$H:$H,$B25,'抖音-每天统计'!$A:$A,"&gt;="&amp;$F$2,'抖音-每天统计'!$A:$A,"&lt;="&amp;$F$3),)</f>
        <v>0</v>
      </c>
      <c r="F25" s="39">
        <f>IFERROR(AVERAGEIFS('抖音-每天统计'!$T:$T,'抖音-每天统计'!$H:$H,$B25,'抖音-每天统计'!$A:$A,"&gt;="&amp;$F$2,'抖音-每天统计'!$A:$A,"&lt;="&amp;$F$3),)</f>
        <v>0</v>
      </c>
      <c r="G25" s="41">
        <f>IFERROR(AVERAGEIFS('抖音-每天统计'!$AH:$AH,'抖音-每天统计'!$H:$H,$B25,'抖音-每天统计'!$A:$A,"&gt;="&amp;$F$2,'抖音-每天统计'!$A:$A,"&lt;="&amp;$F$3),)</f>
        <v>0</v>
      </c>
      <c r="H25" s="41">
        <f>IFERROR(AVERAGEIFS('抖音-每天统计'!$AR:$AR,'抖音-每天统计'!$H:$H,$B25,'抖音-每天统计'!$A:$A,"&gt;="&amp;$F$2,'抖音-每天统计'!$A:$A,"&lt;="&amp;$F$3),)</f>
        <v>0</v>
      </c>
      <c r="I25" s="41">
        <f>IFERROR(AVERAGEIFS('抖音-每天统计'!$AM:$AM,'抖音-每天统计'!$H:$H,$B25,'抖音-每天统计'!$A:$A,"&gt;="&amp;$F$2,'抖音-每天统计'!$A:$A,"&lt;="&amp;$F$3),)</f>
        <v>0</v>
      </c>
      <c r="J25" s="41">
        <f>IFERROR(AVERAGEIFS('抖音-每天统计'!AK:AK,'抖音-每天统计'!$H:$H,$B25,'抖音-每天统计'!$A:$A,"&gt;="&amp;$F$2,'抖音-每天统计'!$A:$A,"&lt;="&amp;$F$3),)</f>
        <v>0</v>
      </c>
      <c r="K25" s="40">
        <f>IFERROR(SUMIFS('抖音-每天统计'!$I:$I,'抖音-每天统计'!$H:$H,$B25,'抖音-每天统计'!$A:$A,"&gt;="&amp;$F$2,'抖音-每天统计'!$A:$A,"&lt;="&amp;$F$3),)</f>
        <v>0</v>
      </c>
      <c r="L25" s="41">
        <f>IFERROR(SUMIFS('抖音-每天统计'!$I:$I,'抖音-每天统计'!$H:$H,$B25,'抖音-每天统计'!$A:$A,"&gt;="&amp;$F$2,'抖音-每天统计'!$A:$A,"&lt;="&amp;$F$3),)</f>
        <v>0</v>
      </c>
      <c r="M25" s="40">
        <f>IFERROR(SUMIFS('抖音-每天统计'!$I:$I,'抖音-每天统计'!$H:$H,$B25,'抖音-每天统计'!$A:$A,"&gt;="&amp;$F$2,'抖音-每天统计'!$A:$A,"&lt;="&amp;$F$3),)</f>
        <v>0</v>
      </c>
    </row>
    <row r="26" spans="1:13" customFormat="1" x14ac:dyDescent="0.4">
      <c r="A26" s="39" t="s">
        <v>47</v>
      </c>
      <c r="B26" s="39"/>
      <c r="C26" s="40">
        <f>(IFERROR(AVERAGEIFS('抖音-每天统计'!$C:$C,'抖音-每天统计'!$H:$H,$B26,'抖音-每天统计'!$A:$A,"&gt;="&amp;$F$2,'抖音-每天统计'!$A:$A,"&lt;="&amp;$F$3),))/60</f>
        <v>0</v>
      </c>
      <c r="D26" s="40">
        <f>IFERROR(SUMIFS('抖音-每天统计'!$B:$B,'抖音-每天统计'!$H:$H,$B26,'抖音-每天统计'!$A:$A,"&gt;="&amp;$F$2,'抖音-每天统计'!$A:$A,"&lt;="&amp;$F$3),)</f>
        <v>0</v>
      </c>
      <c r="E26" s="40">
        <f>IFERROR(AVERAGEIFS('抖音-每天统计'!$D:$D,'抖音-每天统计'!$H:$H,$B26,'抖音-每天统计'!$A:$A,"&gt;="&amp;$F$2,'抖音-每天统计'!$A:$A,"&lt;="&amp;$F$3),)</f>
        <v>0</v>
      </c>
      <c r="F26" s="39">
        <f>IFERROR(AVERAGEIFS('抖音-每天统计'!$T:$T,'抖音-每天统计'!$H:$H,$B26,'抖音-每天统计'!$A:$A,"&gt;="&amp;$F$2,'抖音-每天统计'!$A:$A,"&lt;="&amp;$F$3),)</f>
        <v>0</v>
      </c>
      <c r="G26" s="41">
        <f>IFERROR(AVERAGEIFS('抖音-每天统计'!$AH:$AH,'抖音-每天统计'!$H:$H,$B26,'抖音-每天统计'!$A:$A,"&gt;="&amp;$F$2,'抖音-每天统计'!$A:$A,"&lt;="&amp;$F$3),)</f>
        <v>0</v>
      </c>
      <c r="H26" s="41">
        <f>IFERROR(AVERAGEIFS('抖音-每天统计'!$AR:$AR,'抖音-每天统计'!$H:$H,$B26,'抖音-每天统计'!$A:$A,"&gt;="&amp;$F$2,'抖音-每天统计'!$A:$A,"&lt;="&amp;$F$3),)</f>
        <v>0</v>
      </c>
      <c r="I26" s="41">
        <f>IFERROR(AVERAGEIFS('抖音-每天统计'!$AM:$AM,'抖音-每天统计'!$H:$H,$B26,'抖音-每天统计'!$A:$A,"&gt;="&amp;$F$2,'抖音-每天统计'!$A:$A,"&lt;="&amp;$F$3),)</f>
        <v>0</v>
      </c>
      <c r="J26" s="41">
        <f>IFERROR(AVERAGEIFS('抖音-每天统计'!AK:AK,'抖音-每天统计'!$H:$H,$B26,'抖音-每天统计'!$A:$A,"&gt;="&amp;$F$2,'抖音-每天统计'!$A:$A,"&lt;="&amp;$F$3),)</f>
        <v>0</v>
      </c>
      <c r="K26" s="40">
        <f>IFERROR(SUMIFS('抖音-每天统计'!$I:$I,'抖音-每天统计'!$H:$H,$B26,'抖音-每天统计'!$A:$A,"&gt;="&amp;$F$2,'抖音-每天统计'!$A:$A,"&lt;="&amp;$F$3),)</f>
        <v>0</v>
      </c>
      <c r="L26" s="41">
        <f>IFERROR(SUMIFS('抖音-每天统计'!$I:$I,'抖音-每天统计'!$H:$H,$B26,'抖音-每天统计'!$A:$A,"&gt;="&amp;$F$2,'抖音-每天统计'!$A:$A,"&lt;="&amp;$F$3),)</f>
        <v>0</v>
      </c>
      <c r="M26" s="40">
        <f>IFERROR(SUMIFS('抖音-每天统计'!$I:$I,'抖音-每天统计'!$H:$H,$B26,'抖音-每天统计'!$A:$A,"&gt;="&amp;$F$2,'抖音-每天统计'!$A:$A,"&lt;="&amp;$F$3),)</f>
        <v>0</v>
      </c>
    </row>
    <row r="27" spans="1:13" x14ac:dyDescent="0.4">
      <c r="A27" s="39" t="s">
        <v>48</v>
      </c>
      <c r="B27" s="39"/>
      <c r="C27" s="40">
        <f>(IFERROR(AVERAGEIFS('抖音-每天统计'!$C:$C,'抖音-每天统计'!$H:$H,$B27,'抖音-每天统计'!$A:$A,"&gt;="&amp;$F$2,'抖音-每天统计'!$A:$A,"&lt;="&amp;$F$3),))/60</f>
        <v>0</v>
      </c>
      <c r="D27" s="40">
        <f>IFERROR(SUMIFS('抖音-每天统计'!$B:$B,'抖音-每天统计'!$H:$H,$B27,'抖音-每天统计'!$A:$A,"&gt;="&amp;$F$2,'抖音-每天统计'!$A:$A,"&lt;="&amp;$F$3),)</f>
        <v>0</v>
      </c>
      <c r="E27" s="40">
        <f>IFERROR(AVERAGEIFS('抖音-每天统计'!$D:$D,'抖音-每天统计'!$H:$H,$B27,'抖音-每天统计'!$A:$A,"&gt;="&amp;$F$2,'抖音-每天统计'!$A:$A,"&lt;="&amp;$F$3),)</f>
        <v>0</v>
      </c>
      <c r="F27" s="39">
        <f>IFERROR(AVERAGEIFS('抖音-每天统计'!$T:$T,'抖音-每天统计'!$H:$H,$B27,'抖音-每天统计'!$A:$A,"&gt;="&amp;$F$2,'抖音-每天统计'!$A:$A,"&lt;="&amp;$F$3),)</f>
        <v>0</v>
      </c>
      <c r="G27" s="41">
        <f>IFERROR(AVERAGEIFS('抖音-每天统计'!$AH:$AH,'抖音-每天统计'!$H:$H,$B27,'抖音-每天统计'!$A:$A,"&gt;="&amp;$F$2,'抖音-每天统计'!$A:$A,"&lt;="&amp;$F$3),)</f>
        <v>0</v>
      </c>
      <c r="H27" s="41">
        <f>IFERROR(AVERAGEIFS('抖音-每天统计'!$AR:$AR,'抖音-每天统计'!$H:$H,$B27,'抖音-每天统计'!$A:$A,"&gt;="&amp;$F$2,'抖音-每天统计'!$A:$A,"&lt;="&amp;$F$3),)</f>
        <v>0</v>
      </c>
      <c r="I27" s="41">
        <f>IFERROR(AVERAGEIFS('抖音-每天统计'!$AM:$AM,'抖音-每天统计'!$H:$H,$B27,'抖音-每天统计'!$A:$A,"&gt;="&amp;$F$2,'抖音-每天统计'!$A:$A,"&lt;="&amp;$F$3),)</f>
        <v>0</v>
      </c>
      <c r="J27" s="41">
        <f>IFERROR(AVERAGEIFS('抖音-每天统计'!AK:AK,'抖音-每天统计'!$H:$H,$B27,'抖音-每天统计'!$A:$A,"&gt;="&amp;$F$2,'抖音-每天统计'!$A:$A,"&lt;="&amp;$F$3),)</f>
        <v>0</v>
      </c>
      <c r="K27" s="40">
        <f>IFERROR(SUMIFS('抖音-每天统计'!$I:$I,'抖音-每天统计'!$H:$H,$B27,'抖音-每天统计'!$A:$A,"&gt;="&amp;$F$2,'抖音-每天统计'!$A:$A,"&lt;="&amp;$F$3),)</f>
        <v>0</v>
      </c>
      <c r="L27" s="41">
        <f>IFERROR(SUMIFS('抖音-每天统计'!$I:$I,'抖音-每天统计'!$H:$H,$B27,'抖音-每天统计'!$A:$A,"&gt;="&amp;$F$2,'抖音-每天统计'!$A:$A,"&lt;="&amp;$F$3),)</f>
        <v>0</v>
      </c>
      <c r="M27" s="40">
        <f>IFERROR(SUMIFS('抖音-每天统计'!$I:$I,'抖音-每天统计'!$H:$H,$B27,'抖音-每天统计'!$A:$A,"&gt;="&amp;$F$2,'抖音-每天统计'!$A:$A,"&lt;="&amp;$F$3),)</f>
        <v>0</v>
      </c>
    </row>
    <row r="28" spans="1:13" x14ac:dyDescent="0.4">
      <c r="A28" s="39" t="s">
        <v>49</v>
      </c>
      <c r="B28" s="39"/>
      <c r="C28" s="40">
        <f>(IFERROR(AVERAGEIFS('抖音-每天统计'!$C:$C,'抖音-每天统计'!$H:$H,$B28,'抖音-每天统计'!$A:$A,"&gt;="&amp;$F$2,'抖音-每天统计'!$A:$A,"&lt;="&amp;$F$3),))/60</f>
        <v>0</v>
      </c>
      <c r="D28" s="40">
        <f>IFERROR(SUMIFS('抖音-每天统计'!$B:$B,'抖音-每天统计'!$H:$H,$B28,'抖音-每天统计'!$A:$A,"&gt;="&amp;$F$2,'抖音-每天统计'!$A:$A,"&lt;="&amp;$F$3),)</f>
        <v>0</v>
      </c>
      <c r="E28" s="40">
        <f>IFERROR(AVERAGEIFS('抖音-每天统计'!$D:$D,'抖音-每天统计'!$H:$H,$B28,'抖音-每天统计'!$A:$A,"&gt;="&amp;$F$2,'抖音-每天统计'!$A:$A,"&lt;="&amp;$F$3),)</f>
        <v>0</v>
      </c>
      <c r="F28" s="39">
        <f>IFERROR(AVERAGEIFS('抖音-每天统计'!$T:$T,'抖音-每天统计'!$H:$H,$B28,'抖音-每天统计'!$A:$A,"&gt;="&amp;$F$2,'抖音-每天统计'!$A:$A,"&lt;="&amp;$F$3),)</f>
        <v>0</v>
      </c>
      <c r="G28" s="41">
        <f>IFERROR(AVERAGEIFS('抖音-每天统计'!$AH:$AH,'抖音-每天统计'!$H:$H,$B28,'抖音-每天统计'!$A:$A,"&gt;="&amp;$F$2,'抖音-每天统计'!$A:$A,"&lt;="&amp;$F$3),)</f>
        <v>0</v>
      </c>
      <c r="H28" s="41">
        <f>IFERROR(AVERAGEIFS('抖音-每天统计'!$AR:$AR,'抖音-每天统计'!$H:$H,$B28,'抖音-每天统计'!$A:$A,"&gt;="&amp;$F$2,'抖音-每天统计'!$A:$A,"&lt;="&amp;$F$3),)</f>
        <v>0</v>
      </c>
      <c r="I28" s="41">
        <f>IFERROR(AVERAGEIFS('抖音-每天统计'!$AM:$AM,'抖音-每天统计'!$H:$H,$B28,'抖音-每天统计'!$A:$A,"&gt;="&amp;$F$2,'抖音-每天统计'!$A:$A,"&lt;="&amp;$F$3),)</f>
        <v>0</v>
      </c>
      <c r="J28" s="41">
        <f>IFERROR(AVERAGEIFS('抖音-每天统计'!AK:AK,'抖音-每天统计'!$H:$H,$B28,'抖音-每天统计'!$A:$A,"&gt;="&amp;$F$2,'抖音-每天统计'!$A:$A,"&lt;="&amp;$F$3),)</f>
        <v>0</v>
      </c>
      <c r="K28" s="40">
        <f>IFERROR(SUMIFS('抖音-每天统计'!$I:$I,'抖音-每天统计'!$H:$H,$B28,'抖音-每天统计'!$A:$A,"&gt;="&amp;$F$2,'抖音-每天统计'!$A:$A,"&lt;="&amp;$F$3),)</f>
        <v>0</v>
      </c>
      <c r="L28" s="41">
        <f>IFERROR(SUMIFS('抖音-每天统计'!$I:$I,'抖音-每天统计'!$H:$H,$B28,'抖音-每天统计'!$A:$A,"&gt;="&amp;$F$2,'抖音-每天统计'!$A:$A,"&lt;="&amp;$F$3),)</f>
        <v>0</v>
      </c>
      <c r="M28" s="40">
        <f>IFERROR(SUMIFS('抖音-每天统计'!$I:$I,'抖音-每天统计'!$H:$H,$B28,'抖音-每天统计'!$A:$A,"&gt;="&amp;$F$2,'抖音-每天统计'!$A:$A,"&lt;="&amp;$F$3),)</f>
        <v>0</v>
      </c>
    </row>
    <row r="29" spans="1:13" x14ac:dyDescent="0.4">
      <c r="A29" s="39" t="s">
        <v>50</v>
      </c>
      <c r="B29" s="39"/>
      <c r="C29" s="40">
        <f>(IFERROR(AVERAGEIFS('抖音-每天统计'!$C:$C,'抖音-每天统计'!$H:$H,$B29,'抖音-每天统计'!$A:$A,"&gt;="&amp;$F$2,'抖音-每天统计'!$A:$A,"&lt;="&amp;$F$3),))/60</f>
        <v>0</v>
      </c>
      <c r="D29" s="40">
        <f>IFERROR(SUMIFS('抖音-每天统计'!$B:$B,'抖音-每天统计'!$H:$H,$B29,'抖音-每天统计'!$A:$A,"&gt;="&amp;$F$2,'抖音-每天统计'!$A:$A,"&lt;="&amp;$F$3),)</f>
        <v>0</v>
      </c>
      <c r="E29" s="40">
        <f>IFERROR(AVERAGEIFS('抖音-每天统计'!$D:$D,'抖音-每天统计'!$H:$H,$B29,'抖音-每天统计'!$A:$A,"&gt;="&amp;$F$2,'抖音-每天统计'!$A:$A,"&lt;="&amp;$F$3),)</f>
        <v>0</v>
      </c>
      <c r="F29" s="39">
        <f>IFERROR(AVERAGEIFS('抖音-每天统计'!$T:$T,'抖音-每天统计'!$H:$H,$B29,'抖音-每天统计'!$A:$A,"&gt;="&amp;$F$2,'抖音-每天统计'!$A:$A,"&lt;="&amp;$F$3),)</f>
        <v>0</v>
      </c>
      <c r="G29" s="41">
        <f>IFERROR(AVERAGEIFS('抖音-每天统计'!$AH:$AH,'抖音-每天统计'!$H:$H,$B29,'抖音-每天统计'!$A:$A,"&gt;="&amp;$F$2,'抖音-每天统计'!$A:$A,"&lt;="&amp;$F$3),)</f>
        <v>0</v>
      </c>
      <c r="H29" s="41">
        <f>IFERROR(AVERAGEIFS('抖音-每天统计'!$AR:$AR,'抖音-每天统计'!$H:$H,$B29,'抖音-每天统计'!$A:$A,"&gt;="&amp;$F$2,'抖音-每天统计'!$A:$A,"&lt;="&amp;$F$3),)</f>
        <v>0</v>
      </c>
      <c r="I29" s="41">
        <f>IFERROR(AVERAGEIFS('抖音-每天统计'!$AM:$AM,'抖音-每天统计'!$H:$H,$B29,'抖音-每天统计'!$A:$A,"&gt;="&amp;$F$2,'抖音-每天统计'!$A:$A,"&lt;="&amp;$F$3),)</f>
        <v>0</v>
      </c>
      <c r="J29" s="41">
        <f>IFERROR(AVERAGEIFS('抖音-每天统计'!AK:AK,'抖音-每天统计'!$H:$H,$B29,'抖音-每天统计'!$A:$A,"&gt;="&amp;$F$2,'抖音-每天统计'!$A:$A,"&lt;="&amp;$F$3),)</f>
        <v>0</v>
      </c>
      <c r="K29" s="40">
        <f>IFERROR(SUMIFS('抖音-每天统计'!$I:$I,'抖音-每天统计'!$H:$H,$B29,'抖音-每天统计'!$A:$A,"&gt;="&amp;$F$2,'抖音-每天统计'!$A:$A,"&lt;="&amp;$F$3),)</f>
        <v>0</v>
      </c>
      <c r="L29" s="41">
        <f>IFERROR(SUMIFS('抖音-每天统计'!$I:$I,'抖音-每天统计'!$H:$H,$B29,'抖音-每天统计'!$A:$A,"&gt;="&amp;$F$2,'抖音-每天统计'!$A:$A,"&lt;="&amp;$F$3),)</f>
        <v>0</v>
      </c>
      <c r="M29" s="40">
        <f>IFERROR(SUMIFS('抖音-每天统计'!$I:$I,'抖音-每天统计'!$H:$H,$B29,'抖音-每天统计'!$A:$A,"&gt;="&amp;$F$2,'抖音-每天统计'!$A:$A,"&lt;="&amp;$F$3),)</f>
        <v>0</v>
      </c>
    </row>
    <row r="30" spans="1:13" customFormat="1" ht="15.75" x14ac:dyDescent="0.4"/>
  </sheetData>
  <mergeCells count="9">
    <mergeCell ref="A4:M4"/>
    <mergeCell ref="A5:M5"/>
    <mergeCell ref="A17:M17"/>
    <mergeCell ref="A18:M18"/>
    <mergeCell ref="A1:M1"/>
    <mergeCell ref="A2:E2"/>
    <mergeCell ref="F2:M2"/>
    <mergeCell ref="A3:E3"/>
    <mergeCell ref="F3:M3"/>
  </mergeCells>
  <phoneticPr fontId="22" type="noConversion"/>
  <conditionalFormatting sqref="L7:L9">
    <cfRule type="dataBar" priority="3">
      <dataBar>
        <cfvo type="num" val="0"/>
        <cfvo type="num" val="1"/>
        <color rgb="FF7030A0"/>
      </dataBar>
      <extLst>
        <ext xmlns:x14="http://schemas.microsoft.com/office/spreadsheetml/2009/9/main" uri="{B025F937-C7B1-47D3-B67F-A62EFF666E3E}">
          <x14:id>{C4C7E985-8E07-477E-95CF-83FC8AAADFCB}</x14:id>
        </ext>
      </extLst>
    </cfRule>
  </conditionalFormatting>
  <conditionalFormatting sqref="L20:L22">
    <cfRule type="dataBar" priority="4">
      <dataBar>
        <cfvo type="num" val="0"/>
        <cfvo type="num" val="1"/>
        <color rgb="FF7030A0"/>
      </dataBar>
      <extLst>
        <ext xmlns:x14="http://schemas.microsoft.com/office/spreadsheetml/2009/9/main" uri="{B025F937-C7B1-47D3-B67F-A62EFF666E3E}">
          <x14:id>{43A8938F-FA3C-4CB2-8497-37446B654927}</x14:id>
        </ext>
      </extLst>
    </cfRule>
  </conditionalFormatting>
  <conditionalFormatting sqref="M10:M16">
    <cfRule type="dataBar" priority="5">
      <dataBar>
        <cfvo type="num" val="0"/>
        <cfvo type="num" val="1"/>
        <color rgb="FF7030A0"/>
      </dataBar>
      <extLst>
        <ext xmlns:x14="http://schemas.microsoft.com/office/spreadsheetml/2009/9/main" uri="{B025F937-C7B1-47D3-B67F-A62EFF666E3E}">
          <x14:id>{B167F015-6983-4509-8D3A-80AD973736DB}</x14:id>
        </ext>
      </extLst>
    </cfRule>
  </conditionalFormatting>
  <pageMargins left="0.75" right="0.75" top="1" bottom="1" header="0.51180555555555596" footer="0.51180555555555596"/>
  <pageSetup paperSize="9" orientation="portrait"/>
  <headerFooter alignWithMargins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4C7E985-8E07-477E-95CF-83FC8AAADFC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L7:L9</xm:sqref>
        </x14:conditionalFormatting>
        <x14:conditionalFormatting xmlns:xm="http://schemas.microsoft.com/office/excel/2006/main">
          <x14:cfRule type="dataBar" id="{43A8938F-FA3C-4CB2-8497-37446B654927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L20:L22</xm:sqref>
        </x14:conditionalFormatting>
        <x14:conditionalFormatting xmlns:xm="http://schemas.microsoft.com/office/excel/2006/main">
          <x14:cfRule type="dataBar" id="{B167F015-6983-4509-8D3A-80AD973736D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M10:M16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M25"/>
  <sheetViews>
    <sheetView showZeros="0" topLeftCell="A11" workbookViewId="0">
      <selection activeCell="S10" sqref="S10"/>
    </sheetView>
  </sheetViews>
  <sheetFormatPr defaultColWidth="9" defaultRowHeight="16.149999999999999" x14ac:dyDescent="0.4"/>
  <cols>
    <col min="1" max="2" width="9.625" style="24" customWidth="1"/>
    <col min="3" max="3" width="14" style="24" customWidth="1"/>
    <col min="4" max="4" width="13.875" style="24" customWidth="1"/>
    <col min="5" max="5" width="11.25" style="24" customWidth="1"/>
    <col min="6" max="6" width="17.375" style="24" customWidth="1"/>
    <col min="7" max="7" width="14.125" style="24" customWidth="1"/>
    <col min="8" max="10" width="11.875" style="24" customWidth="1"/>
    <col min="11" max="11" width="9.625" style="24" customWidth="1"/>
    <col min="12" max="12" width="11.875" style="24" customWidth="1"/>
    <col min="13" max="13" width="12.75" style="24" customWidth="1"/>
    <col min="14" max="16384" width="9" style="24"/>
  </cols>
  <sheetData>
    <row r="1" spans="1:13" ht="38.25" x14ac:dyDescent="0.4">
      <c r="A1" s="57" t="s">
        <v>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2.9" x14ac:dyDescent="0.4">
      <c r="A2" s="58" t="s">
        <v>52</v>
      </c>
      <c r="B2" s="58"/>
      <c r="C2" s="58"/>
      <c r="D2" s="58"/>
      <c r="E2" s="58"/>
      <c r="F2" s="59">
        <v>44927</v>
      </c>
      <c r="G2" s="59"/>
      <c r="H2" s="59"/>
      <c r="I2" s="59"/>
      <c r="J2" s="59"/>
      <c r="K2" s="59"/>
      <c r="L2" s="59"/>
      <c r="M2" s="59"/>
    </row>
    <row r="3" spans="1:13" ht="22.9" x14ac:dyDescent="0.4">
      <c r="A3" s="58" t="s">
        <v>53</v>
      </c>
      <c r="B3" s="58"/>
      <c r="C3" s="58"/>
      <c r="D3" s="58"/>
      <c r="E3" s="58"/>
      <c r="F3" s="59">
        <v>45292</v>
      </c>
      <c r="G3" s="59"/>
      <c r="H3" s="59"/>
      <c r="I3" s="59"/>
      <c r="J3" s="59"/>
      <c r="K3" s="59"/>
      <c r="L3" s="59"/>
      <c r="M3" s="59"/>
    </row>
    <row r="4" spans="1:13" ht="38.25" x14ac:dyDescent="0.4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60.05000000000001" customHeight="1" x14ac:dyDescent="0.4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6.899999999999999" x14ac:dyDescent="0.4">
      <c r="A6" s="25" t="s">
        <v>4</v>
      </c>
      <c r="B6" s="25" t="s">
        <v>54</v>
      </c>
      <c r="C6" s="25" t="s">
        <v>6</v>
      </c>
      <c r="D6" s="62" t="s">
        <v>7</v>
      </c>
      <c r="E6" s="62"/>
      <c r="F6" s="62"/>
      <c r="G6" s="25" t="s">
        <v>8</v>
      </c>
      <c r="H6" s="25" t="s">
        <v>11</v>
      </c>
      <c r="I6" s="25" t="s">
        <v>12</v>
      </c>
      <c r="J6" s="25" t="s">
        <v>13</v>
      </c>
      <c r="K6" s="25" t="s">
        <v>14</v>
      </c>
      <c r="L6" s="25" t="s">
        <v>15</v>
      </c>
      <c r="M6" s="32" t="s">
        <v>16</v>
      </c>
    </row>
    <row r="7" spans="1:13" x14ac:dyDescent="0.4">
      <c r="A7" s="26" t="s">
        <v>17</v>
      </c>
      <c r="B7" s="27" t="s">
        <v>18</v>
      </c>
      <c r="C7" s="28">
        <f>(IFERROR(AVERAGEIFS('视频号-每天统计'!$C:$C,'视频号-每天统计'!$J:$J,$B7,'视频号-每天统计'!$A:$A,"&gt;="&amp;$F$2,'视频号-每天统计'!$A:$A,"&lt;="&amp;$F$3),))/60</f>
        <v>4.0169871794871801</v>
      </c>
      <c r="D7" s="63">
        <f>IFERROR(SUMIFS('视频号-每天统计'!$B:$B,'视频号-每天统计'!$J:$J,$B7,'视频号-每天统计'!$A:$A,"&gt;="&amp;$F$2,'视频号-每天统计'!$A:$A,"&lt;="&amp;$F$3),)</f>
        <v>733795.8</v>
      </c>
      <c r="E7" s="63"/>
      <c r="F7" s="63"/>
      <c r="G7" s="26">
        <f>(IFERROR(AVERAGEIFS('视频号-每天统计'!$G:$G,'视频号-每天统计'!$J:$J,$B7,'视频号-每天统计'!$A:$A,"&gt;="&amp;$F$2,'视频号-每天统计'!$A:$A,"&lt;="&amp;$F$3),))</f>
        <v>102.230769230769</v>
      </c>
      <c r="H7" s="29">
        <f>(IFERROR(AVERAGEIFS('视频号-每天统计'!D:D,'视频号-每天统计'!$J:$J,$B7,'视频号-每天统计'!$A:$A,"&gt;="&amp;$F$2,'视频号-每天统计'!$A:$A,"&lt;="&amp;$F$3),))</f>
        <v>9.9143973236325393E-3</v>
      </c>
      <c r="I7" s="29">
        <f>(IFERROR(AVERAGEIFS('视频号-每天统计'!E:E,'视频号-每天统计'!$J:$J,$B7,'视频号-每天统计'!$A:$A,"&gt;="&amp;$F$2,'视频号-每天统计'!$A:$A,"&lt;="&amp;$F$3),))</f>
        <v>0.11336442001640901</v>
      </c>
      <c r="J7" s="29">
        <f>IFERROR(AVERAGEIFS('视频号-每天统计'!F:F,'视频号-每天统计'!$J:$J,$B7,'视频号-每天统计'!$A:$A,"&gt;="&amp;$F$2,'视频号-每天统计'!$A:$A,"&lt;="&amp;$F$3),)</f>
        <v>3.1579661997218201E-3</v>
      </c>
      <c r="K7" s="28">
        <f>IFERROR(SUMIFS('视频号-每天统计'!$L:$L,'视频号-每天统计'!$J:$J,$B7,'视频号-每天统计'!$A:$A,"&gt;="&amp;$F$2,'视频号-每天统计'!$A:$A,"&lt;="&amp;$F$3),)</f>
        <v>15</v>
      </c>
      <c r="L7" s="29">
        <f t="shared" ref="L7:L12" si="0">IFERROR(D7/M7,0)</f>
        <v>1.222993</v>
      </c>
      <c r="M7" s="28">
        <v>600000</v>
      </c>
    </row>
    <row r="8" spans="1:13" x14ac:dyDescent="0.4">
      <c r="A8" s="26" t="s">
        <v>19</v>
      </c>
      <c r="B8" s="27" t="s">
        <v>20</v>
      </c>
      <c r="C8" s="28">
        <f>(IFERROR(AVERAGEIFS('视频号-每天统计'!$C:$C,'视频号-每天统计'!$J:$J,$B8,'视频号-每天统计'!$A:$A,"&gt;="&amp;$F$2,'视频号-每天统计'!$A:$A,"&lt;="&amp;$F$3),))/60</f>
        <v>4.1160256410256402</v>
      </c>
      <c r="D8" s="63">
        <f>IFERROR(SUMIFS('视频号-每天统计'!$B:$B,'视频号-每天统计'!$J:$J,$B8,'视频号-每天统计'!$A:$A,"&gt;="&amp;$F$2,'视频号-每天统计'!$A:$A,"&lt;="&amp;$F$3),)</f>
        <v>402772</v>
      </c>
      <c r="E8" s="63"/>
      <c r="F8" s="63"/>
      <c r="G8" s="26">
        <f>(IFERROR(AVERAGEIFS('视频号-每天统计'!$G:$G,'视频号-每天统计'!$J:$J,$B8,'视频号-每天统计'!$A:$A,"&gt;="&amp;$F$2,'视频号-每天统计'!$A:$A,"&lt;="&amp;$F$3),))</f>
        <v>122.571428571429</v>
      </c>
      <c r="H8" s="29">
        <f>(IFERROR(AVERAGEIFS('视频号-每天统计'!D:D,'视频号-每天统计'!$J:$J,$B8,'视频号-每天统计'!$A:$A,"&gt;="&amp;$F$2,'视频号-每天统计'!$A:$A,"&lt;="&amp;$F$3),))</f>
        <v>9.7904536286982508E-3</v>
      </c>
      <c r="I8" s="29">
        <f>(IFERROR(AVERAGEIFS('视频号-每天统计'!E:E,'视频号-每天统计'!$J:$J,$B8,'视频号-每天统计'!$A:$A,"&gt;="&amp;$F$2,'视频号-每天统计'!$A:$A,"&lt;="&amp;$F$3),))</f>
        <v>0.130582008471963</v>
      </c>
      <c r="J8" s="29">
        <f>IFERROR(AVERAGEIFS('视频号-每天统计'!F:F,'视频号-每天统计'!$J:$J,$B8,'视频号-每天统计'!$A:$A,"&gt;="&amp;$F$2,'视频号-每天统计'!$A:$A,"&lt;="&amp;$F$3),)</f>
        <v>3.8248015388814799E-3</v>
      </c>
      <c r="K8" s="28">
        <f>IFERROR(SUMIFS('视频号-每天统计'!$L:$L,'视频号-每天统计'!$J:$J,$B8,'视频号-每天统计'!$A:$A,"&gt;="&amp;$F$2,'视频号-每天统计'!$A:$A,"&lt;="&amp;$F$3),)</f>
        <v>8</v>
      </c>
      <c r="L8" s="29">
        <f t="shared" si="0"/>
        <v>0.67128666666666703</v>
      </c>
      <c r="M8" s="28">
        <v>600000</v>
      </c>
    </row>
    <row r="9" spans="1:13" x14ac:dyDescent="0.4">
      <c r="A9" s="26" t="s">
        <v>21</v>
      </c>
      <c r="B9" s="26" t="s">
        <v>22</v>
      </c>
      <c r="C9" s="28">
        <f>(IFERROR(AVERAGEIFS('视频号-每天统计'!$C:$C,'视频号-每天统计'!$J:$J,$B9,'视频号-每天统计'!$A:$A,"&gt;="&amp;$F$2,'视频号-每天统计'!$A:$A,"&lt;="&amp;$F$3),))/60</f>
        <v>4.0961538461538503</v>
      </c>
      <c r="D9" s="63">
        <f>IFERROR(SUMIFS('视频号-每天统计'!$B:$B,'视频号-每天统计'!$J:$J,$B9,'视频号-每天统计'!$A:$A,"&gt;="&amp;$F$2,'视频号-每天统计'!$A:$A,"&lt;="&amp;$F$3),)</f>
        <v>380017</v>
      </c>
      <c r="E9" s="63"/>
      <c r="F9" s="63"/>
      <c r="G9" s="26">
        <f>(IFERROR(AVERAGEIFS('视频号-每天统计'!$G:$G,'视频号-每天统计'!$J:$J,$B9,'视频号-每天统计'!$A:$A,"&gt;="&amp;$F$2,'视频号-每天统计'!$A:$A,"&lt;="&amp;$F$3),))</f>
        <v>184.857142857143</v>
      </c>
      <c r="H9" s="29">
        <f>(IFERROR(AVERAGEIFS('视频号-每天统计'!D:D,'视频号-每天统计'!$J:$J,$B9,'视频号-每天统计'!$A:$A,"&gt;="&amp;$F$2,'视频号-每天统计'!$A:$A,"&lt;="&amp;$F$3),))</f>
        <v>1.1237376458268699E-2</v>
      </c>
      <c r="I9" s="29">
        <f>(IFERROR(AVERAGEIFS('视频号-每天统计'!E:E,'视频号-每天统计'!$J:$J,$B9,'视频号-每天统计'!$A:$A,"&gt;="&amp;$F$2,'视频号-每天统计'!$A:$A,"&lt;="&amp;$F$3),))</f>
        <v>0.18043425527625001</v>
      </c>
      <c r="J9" s="29">
        <f>IFERROR(AVERAGEIFS('视频号-每天统计'!F:F,'视频号-每天统计'!$J:$J,$B9,'视频号-每天统计'!$A:$A,"&gt;="&amp;$F$2,'视频号-每天统计'!$A:$A,"&lt;="&amp;$F$3),)</f>
        <v>3.5868235214452501E-3</v>
      </c>
      <c r="K9" s="28">
        <f>IFERROR(SUMIFS('视频号-每天统计'!$L:$L,'视频号-每天统计'!$J:$J,$B9,'视频号-每天统计'!$A:$A,"&gt;="&amp;$F$2,'视频号-每天统计'!$A:$A,"&lt;="&amp;$F$3),)</f>
        <v>7</v>
      </c>
      <c r="L9" s="29">
        <f t="shared" si="0"/>
        <v>0.63336166666666704</v>
      </c>
      <c r="M9" s="28">
        <v>600000</v>
      </c>
    </row>
    <row r="10" spans="1:13" x14ac:dyDescent="0.4">
      <c r="A10" s="26" t="s">
        <v>23</v>
      </c>
      <c r="B10" s="26"/>
      <c r="C10" s="28">
        <f>(IFERROR(AVERAGEIFS('视频号-每天统计'!$C:$C,'视频号-每天统计'!$J:$J,$B10,'视频号-每天统计'!$A:$A,"&gt;="&amp;$F$2,'视频号-每天统计'!$A:$A,"&lt;="&amp;$F$3),))/60</f>
        <v>0</v>
      </c>
      <c r="D10" s="63">
        <f>IFERROR(SUMIFS('视频号-每天统计'!$B:$B,'视频号-每天统计'!$J:$J,$B10,'视频号-每天统计'!$A:$A,"&gt;="&amp;$F$2,'视频号-每天统计'!$A:$A,"&lt;="&amp;$F$3),)</f>
        <v>0</v>
      </c>
      <c r="E10" s="63"/>
      <c r="F10" s="63"/>
      <c r="G10" s="26">
        <f>(IFERROR(AVERAGEIFS('视频号-每天统计'!$G:$G,'视频号-每天统计'!$J:$J,$B10,'视频号-每天统计'!$A:$A,"&gt;="&amp;$F$2,'视频号-每天统计'!$A:$A,"&lt;="&amp;$F$3),))</f>
        <v>0</v>
      </c>
      <c r="H10" s="29">
        <f>(IFERROR(AVERAGEIFS('视频号-每天统计'!D:D,'视频号-每天统计'!$J:$J,$B10,'视频号-每天统计'!$A:$A,"&gt;="&amp;$F$2,'视频号-每天统计'!$A:$A,"&lt;="&amp;$F$3),))</f>
        <v>0</v>
      </c>
      <c r="I10" s="29">
        <f>(IFERROR(AVERAGEIFS('视频号-每天统计'!E:E,'视频号-每天统计'!$J:$J,$B10,'视频号-每天统计'!$A:$A,"&gt;="&amp;$F$2,'视频号-每天统计'!$A:$A,"&lt;="&amp;$F$3),))</f>
        <v>0</v>
      </c>
      <c r="J10" s="29">
        <f>IFERROR(AVERAGEIFS('视频号-每天统计'!F:F,'视频号-每天统计'!$J:$J,$B10,'视频号-每天统计'!$A:$A,"&gt;="&amp;$F$2,'视频号-每天统计'!$A:$A,"&lt;="&amp;$F$3),)</f>
        <v>0</v>
      </c>
      <c r="K10" s="28">
        <f>IFERROR(SUMIFS('视频号-每天统计'!$L:$L,'视频号-每天统计'!$J:$J,$B10,'视频号-每天统计'!$A:$A,"&gt;="&amp;$F$2,'视频号-每天统计'!$A:$A,"&lt;="&amp;$F$3),)</f>
        <v>0</v>
      </c>
      <c r="L10" s="29">
        <f t="shared" si="0"/>
        <v>0</v>
      </c>
      <c r="M10" s="28"/>
    </row>
    <row r="11" spans="1:13" x14ac:dyDescent="0.4">
      <c r="A11" s="26" t="s">
        <v>25</v>
      </c>
      <c r="B11" s="26"/>
      <c r="C11" s="28">
        <f>(IFERROR(AVERAGEIFS('视频号-每天统计'!$C:$C,'视频号-每天统计'!$J:$J,$B11,'视频号-每天统计'!$A:$A,"&gt;="&amp;$F$2,'视频号-每天统计'!$A:$A,"&lt;="&amp;$F$3),))/60</f>
        <v>0</v>
      </c>
      <c r="D11" s="63">
        <f>IFERROR(SUMIFS('视频号-每天统计'!$B:$B,'视频号-每天统计'!$J:$J,$B11,'视频号-每天统计'!$A:$A,"&gt;="&amp;$F$2,'视频号-每天统计'!$A:$A,"&lt;="&amp;$F$3),)</f>
        <v>0</v>
      </c>
      <c r="E11" s="63"/>
      <c r="F11" s="63"/>
      <c r="G11" s="26">
        <f>(IFERROR(AVERAGEIFS('视频号-每天统计'!$G:$G,'视频号-每天统计'!$J:$J,$B11,'视频号-每天统计'!$A:$A,"&gt;="&amp;$F$2,'视频号-每天统计'!$A:$A,"&lt;="&amp;$F$3),))</f>
        <v>0</v>
      </c>
      <c r="H11" s="29">
        <f>(IFERROR(AVERAGEIFS('视频号-每天统计'!D:D,'视频号-每天统计'!$J:$J,$B11,'视频号-每天统计'!$A:$A,"&gt;="&amp;$F$2,'视频号-每天统计'!$A:$A,"&lt;="&amp;$F$3),))</f>
        <v>0</v>
      </c>
      <c r="I11" s="29">
        <f>(IFERROR(AVERAGEIFS('视频号-每天统计'!E:E,'视频号-每天统计'!$J:$J,$B11,'视频号-每天统计'!$A:$A,"&gt;="&amp;$F$2,'视频号-每天统计'!$A:$A,"&lt;="&amp;$F$3),))</f>
        <v>0</v>
      </c>
      <c r="J11" s="29">
        <f>IFERROR(AVERAGEIFS('视频号-每天统计'!F:F,'视频号-每天统计'!$J:$J,$B11,'视频号-每天统计'!$A:$A,"&gt;="&amp;$F$2,'视频号-每天统计'!$A:$A,"&lt;="&amp;$F$3),)</f>
        <v>0</v>
      </c>
      <c r="K11" s="28">
        <f>IFERROR(SUMIFS('视频号-每天统计'!$L:$L,'视频号-每天统计'!$J:$J,$B11,'视频号-每天统计'!$A:$A,"&gt;="&amp;$F$2,'视频号-每天统计'!$A:$A,"&lt;="&amp;$F$3),)</f>
        <v>0</v>
      </c>
      <c r="L11" s="29">
        <f t="shared" si="0"/>
        <v>0</v>
      </c>
      <c r="M11" s="28"/>
    </row>
    <row r="12" spans="1:13" x14ac:dyDescent="0.4">
      <c r="A12" s="26" t="s">
        <v>27</v>
      </c>
      <c r="B12" s="26"/>
      <c r="C12" s="28">
        <f>(IFERROR(AVERAGEIFS('视频号-每天统计'!$C:$C,'视频号-每天统计'!$J:$J,$B12,'视频号-每天统计'!$A:$A,"&gt;="&amp;$F$2,'视频号-每天统计'!$A:$A,"&lt;="&amp;$F$3),))/60</f>
        <v>0</v>
      </c>
      <c r="D12" s="63">
        <f>IFERROR(SUMIFS('视频号-每天统计'!$B:$B,'视频号-每天统计'!$J:$J,$B12,'视频号-每天统计'!$A:$A,"&gt;="&amp;$F$2,'视频号-每天统计'!$A:$A,"&lt;="&amp;$F$3),)</f>
        <v>0</v>
      </c>
      <c r="E12" s="63"/>
      <c r="F12" s="63"/>
      <c r="G12" s="26">
        <f>(IFERROR(AVERAGEIFS('视频号-每天统计'!$G:$G,'视频号-每天统计'!$J:$J,$B12,'视频号-每天统计'!$A:$A,"&gt;="&amp;$F$2,'视频号-每天统计'!$A:$A,"&lt;="&amp;$F$3),))</f>
        <v>0</v>
      </c>
      <c r="H12" s="29">
        <f>(IFERROR(AVERAGEIFS('视频号-每天统计'!D:D,'视频号-每天统计'!$J:$J,$B12,'视频号-每天统计'!$A:$A,"&gt;="&amp;$F$2,'视频号-每天统计'!$A:$A,"&lt;="&amp;$F$3),))</f>
        <v>0</v>
      </c>
      <c r="I12" s="29">
        <f>(IFERROR(AVERAGEIFS('视频号-每天统计'!E:E,'视频号-每天统计'!$J:$J,$B12,'视频号-每天统计'!$A:$A,"&gt;="&amp;$F$2,'视频号-每天统计'!$A:$A,"&lt;="&amp;$F$3),))</f>
        <v>0</v>
      </c>
      <c r="J12" s="29">
        <f>IFERROR(AVERAGEIFS('视频号-每天统计'!F:F,'视频号-每天统计'!$J:$J,$B12,'视频号-每天统计'!$A:$A,"&gt;="&amp;$F$2,'视频号-每天统计'!$A:$A,"&lt;="&amp;$F$3),)</f>
        <v>0</v>
      </c>
      <c r="K12" s="28">
        <f>IFERROR(SUMIFS('视频号-每天统计'!$L:$L,'视频号-每天统计'!$J:$J,$B12,'视频号-每天统计'!$A:$A,"&gt;="&amp;$F$2,'视频号-每天统计'!$A:$A,"&lt;="&amp;$F$3),)</f>
        <v>0</v>
      </c>
      <c r="L12" s="29">
        <f t="shared" si="0"/>
        <v>0</v>
      </c>
      <c r="M12" s="28"/>
    </row>
    <row r="13" spans="1:13" ht="38.25" x14ac:dyDescent="0.4">
      <c r="A13" s="60" t="s">
        <v>37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</row>
    <row r="14" spans="1:13" ht="159" customHeight="1" x14ac:dyDescent="0.4">
      <c r="A14" s="6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</row>
    <row r="15" spans="1:13" ht="16.899999999999999" x14ac:dyDescent="0.4">
      <c r="A15" s="30" t="s">
        <v>38</v>
      </c>
      <c r="B15" s="30" t="s">
        <v>54</v>
      </c>
      <c r="C15" s="30" t="s">
        <v>6</v>
      </c>
      <c r="D15" s="67" t="s">
        <v>7</v>
      </c>
      <c r="E15" s="67"/>
      <c r="F15" s="67"/>
      <c r="G15" s="30" t="s">
        <v>8</v>
      </c>
      <c r="H15" s="30" t="s">
        <v>11</v>
      </c>
      <c r="I15" s="30" t="s">
        <v>12</v>
      </c>
      <c r="J15" s="30" t="s">
        <v>13</v>
      </c>
      <c r="K15" s="30" t="s">
        <v>14</v>
      </c>
      <c r="L15" s="30" t="s">
        <v>15</v>
      </c>
      <c r="M15" s="32" t="s">
        <v>16</v>
      </c>
    </row>
    <row r="16" spans="1:13" ht="16.899999999999999" x14ac:dyDescent="0.4">
      <c r="A16" s="26" t="s">
        <v>40</v>
      </c>
      <c r="B16" s="27" t="s">
        <v>34</v>
      </c>
      <c r="C16" s="28">
        <f>(IFERROR(AVERAGEIFS('视频号-每天统计'!$C:$C,'视频号-每天统计'!$K:$K,$B16,'视频号-每天统计'!$A:$A,"&gt;="&amp;$F$2,'视频号-每天统计'!$A:$A,"&lt;="&amp;$F$3),))/60</f>
        <v>3.9474358974358998</v>
      </c>
      <c r="D16" s="68">
        <f>IFERROR(SUMIFS('视频号-每天统计'!$B:$B,'视频号-每天统计'!$K:$K,$B16,'视频号-每天统计'!$A:$A,"&gt;="&amp;$F$2,'视频号-每天统计'!$A:$A,"&lt;="&amp;$F$3),)</f>
        <v>364327.8</v>
      </c>
      <c r="E16" s="68"/>
      <c r="F16" s="68"/>
      <c r="G16" s="28">
        <f>(IFERROR(AVERAGEIFS('视频号-每天统计'!G:G,'视频号-每天统计'!$K:$K,$B16,'视频号-每天统计'!$A:$A,"&gt;="&amp;$F$2,'视频号-每天统计'!$A:$A,"&lt;="&amp;$F$3),))</f>
        <v>87.5</v>
      </c>
      <c r="H16" s="29">
        <f>(IFERROR(AVERAGEIFS('视频号-每天统计'!D:D,'视频号-每天统计'!$K:$K,$B16,'视频号-每天统计'!$A:$A,"&gt;="&amp;$F$2,'视频号-每天统计'!$A:$A,"&lt;="&amp;$F$3),))/60</f>
        <v>1.6789709742612199E-4</v>
      </c>
      <c r="I16" s="29">
        <f>(IFERROR(AVERAGEIFS('视频号-每天统计'!E:E,'视频号-每天统计'!$K:$K,$B16,'视频号-每天统计'!$A:$A,"&gt;="&amp;$F$2,'视频号-每天统计'!$A:$A,"&lt;="&amp;$F$3),))</f>
        <v>9.7146008323086799E-2</v>
      </c>
      <c r="J16" s="29">
        <f>(IFERROR(AVERAGEIFS('视频号-每天统计'!F:F,'视频号-每天统计'!$K:$K,$B16,'视频号-每天统计'!$A:$A,"&gt;="&amp;$F$2,'视频号-每天统计'!$A:$A,"&lt;="&amp;$F$3),))</f>
        <v>2.97913624971441E-3</v>
      </c>
      <c r="K16" s="28">
        <f>IFERROR(SUMIFS('视频号-每天统计'!$L:$L,'视频号-每天统计'!$K:$K,$B16,'视频号-每天统计'!$A:$A,"&gt;="&amp;$F$2,'视频号-每天统计'!$A:$A,"&lt;="&amp;$F$3),)</f>
        <v>8</v>
      </c>
      <c r="L16" s="29">
        <f t="shared" ref="L16:L25" si="1">IFERROR(D16/M16,0)</f>
        <v>0.607213</v>
      </c>
      <c r="M16" s="28">
        <v>600000</v>
      </c>
    </row>
    <row r="17" spans="1:13" ht="16.899999999999999" x14ac:dyDescent="0.4">
      <c r="A17" s="26" t="s">
        <v>41</v>
      </c>
      <c r="B17" s="27" t="s">
        <v>42</v>
      </c>
      <c r="C17" s="28">
        <f>(IFERROR(AVERAGEIFS('视频号-每天统计'!$C:$C,'视频号-每天统计'!$K:$K,$B17,'视频号-每天统计'!$A:$A,"&gt;="&amp;$F$2,'视频号-每天统计'!$A:$A,"&lt;="&amp;$F$3),))/60</f>
        <v>4.10128205128205</v>
      </c>
      <c r="D17" s="68">
        <f>IFERROR(SUMIFS('视频号-每天统计'!$B:$B,'视频号-每天统计'!$K:$K,$B17,'视频号-每天统计'!$A:$A,"&gt;="&amp;$F$2,'视频号-每天统计'!$A:$A,"&lt;="&amp;$F$3),)</f>
        <v>772240</v>
      </c>
      <c r="E17" s="68"/>
      <c r="F17" s="68"/>
      <c r="G17" s="28">
        <f>(IFERROR(AVERAGEIFS('视频号-每天统计'!G:G,'视频号-每天统计'!$K:$K,$B17,'视频号-每天统计'!$A:$A,"&gt;="&amp;$F$2,'视频号-每天统计'!$A:$A,"&lt;="&amp;$F$3),))</f>
        <v>118.71428571428601</v>
      </c>
      <c r="H17" s="29">
        <f>(IFERROR(AVERAGEIFS('视频号-每天统计'!D:D,'视频号-每天统计'!$K:$K,$B17,'视频号-每天统计'!$A:$A,"&gt;="&amp;$F$2,'视频号-每天统计'!$A:$A,"&lt;="&amp;$F$3),))/60</f>
        <v>1.628785202533E-4</v>
      </c>
      <c r="I17" s="29">
        <f>(IFERROR(AVERAGEIFS('视频号-每天统计'!E:E,'视频号-每天统计'!$K:$K,$B17,'视频号-每天统计'!$A:$A,"&gt;="&amp;$F$2,'视频号-每天统计'!$A:$A,"&lt;="&amp;$F$3),))</f>
        <v>0.130082420090847</v>
      </c>
      <c r="J17" s="29">
        <f>(IFERROR(AVERAGEIFS('视频号-每天统计'!F:F,'视频号-每天统计'!$K:$K,$B17,'视频号-每天统计'!$A:$A,"&gt;="&amp;$F$2,'视频号-每天统计'!$A:$A,"&lt;="&amp;$F$3),))</f>
        <v>3.5807988443053601E-3</v>
      </c>
      <c r="K17" s="28">
        <f>IFERROR(SUMIFS('视频号-每天统计'!$L:$L,'视频号-每天统计'!$K:$K,$B17,'视频号-每天统计'!$A:$A,"&gt;="&amp;$F$2,'视频号-每天统计'!$A:$A,"&lt;="&amp;$F$3),)</f>
        <v>15</v>
      </c>
      <c r="L17" s="29">
        <f t="shared" si="1"/>
        <v>1.2870666666666699</v>
      </c>
      <c r="M17" s="28">
        <v>600000</v>
      </c>
    </row>
    <row r="18" spans="1:13" ht="16.899999999999999" x14ac:dyDescent="0.4">
      <c r="A18" s="26" t="s">
        <v>43</v>
      </c>
      <c r="B18" s="31" t="s">
        <v>22</v>
      </c>
      <c r="C18" s="28">
        <f>(IFERROR(AVERAGEIFS('视频号-每天统计'!$C:$C,'视频号-每天统计'!$K:$K,$B18,'视频号-每天统计'!$A:$A,"&gt;="&amp;$F$2,'视频号-每天统计'!$A:$A,"&lt;="&amp;$F$3),))/60</f>
        <v>4.0961538461538503</v>
      </c>
      <c r="D18" s="68">
        <f>IFERROR(SUMIFS('视频号-每天统计'!$B:$B,'视频号-每天统计'!$K:$K,$B18,'视频号-每天统计'!$A:$A,"&gt;="&amp;$F$2,'视频号-每天统计'!$A:$A,"&lt;="&amp;$F$3),)</f>
        <v>380017</v>
      </c>
      <c r="E18" s="68"/>
      <c r="F18" s="68"/>
      <c r="G18" s="28">
        <f>(IFERROR(AVERAGEIFS('视频号-每天统计'!G:G,'视频号-每天统计'!$K:$K,$B18,'视频号-每天统计'!$A:$A,"&gt;="&amp;$F$2,'视频号-每天统计'!$A:$A,"&lt;="&amp;$F$3),))</f>
        <v>184.857142857143</v>
      </c>
      <c r="H18" s="29">
        <f>(IFERROR(AVERAGEIFS('视频号-每天统计'!D:D,'视频号-每天统计'!$K:$K,$B18,'视频号-每天统计'!$A:$A,"&gt;="&amp;$F$2,'视频号-每天统计'!$A:$A,"&lt;="&amp;$F$3),))/60</f>
        <v>1.8728960763781199E-4</v>
      </c>
      <c r="I18" s="29">
        <f>(IFERROR(AVERAGEIFS('视频号-每天统计'!E:E,'视频号-每天统计'!$K:$K,$B18,'视频号-每天统计'!$A:$A,"&gt;="&amp;$F$2,'视频号-每天统计'!$A:$A,"&lt;="&amp;$F$3),))</f>
        <v>0.18043425527625001</v>
      </c>
      <c r="J18" s="29">
        <f>(IFERROR(AVERAGEIFS('视频号-每天统计'!F:F,'视频号-每天统计'!$K:$K,$B18,'视频号-每天统计'!$A:$A,"&gt;="&amp;$F$2,'视频号-每天统计'!$A:$A,"&lt;="&amp;$F$3),))</f>
        <v>3.5868235214452501E-3</v>
      </c>
      <c r="K18" s="28">
        <f>IFERROR(SUMIFS('视频号-每天统计'!$L:$L,'视频号-每天统计'!$K:$K,$B18,'视频号-每天统计'!$A:$A,"&gt;="&amp;$F$2,'视频号-每天统计'!$A:$A,"&lt;="&amp;$F$3),)</f>
        <v>7</v>
      </c>
      <c r="L18" s="29">
        <f t="shared" si="1"/>
        <v>0.63336166666666704</v>
      </c>
      <c r="M18" s="28">
        <v>600000</v>
      </c>
    </row>
    <row r="19" spans="1:13" ht="16.899999999999999" x14ac:dyDescent="0.4">
      <c r="A19" s="26" t="s">
        <v>44</v>
      </c>
      <c r="B19" s="26"/>
      <c r="C19" s="28">
        <f>(IFERROR(AVERAGEIFS('视频号-每天统计'!$C:$C,'视频号-每天统计'!$K:$K,$B19,'视频号-每天统计'!$A:$A,"&gt;="&amp;$F$2,'视频号-每天统计'!$A:$A,"&lt;="&amp;$F$3),))/60</f>
        <v>0</v>
      </c>
      <c r="D19" s="68">
        <f>IFERROR(SUMIFS('视频号-每天统计'!$B:$B,'视频号-每天统计'!$K:$K,$B19,'视频号-每天统计'!$A:$A,"&gt;="&amp;$F$2,'视频号-每天统计'!$A:$A,"&lt;="&amp;$F$3),)</f>
        <v>0</v>
      </c>
      <c r="E19" s="68"/>
      <c r="F19" s="68"/>
      <c r="G19" s="28">
        <f>(IFERROR(AVERAGEIFS('视频号-每天统计'!G:G,'视频号-每天统计'!$K:$K,$B19,'视频号-每天统计'!$A:$A,"&gt;="&amp;$F$2,'视频号-每天统计'!$A:$A,"&lt;="&amp;$F$3),))</f>
        <v>0</v>
      </c>
      <c r="H19" s="29">
        <f>(IFERROR(AVERAGEIFS('视频号-每天统计'!D:D,'视频号-每天统计'!$K:$K,$B19,'视频号-每天统计'!$A:$A,"&gt;="&amp;$F$2,'视频号-每天统计'!$A:$A,"&lt;="&amp;$F$3),))/60</f>
        <v>0</v>
      </c>
      <c r="I19" s="29">
        <f>(IFERROR(AVERAGEIFS('视频号-每天统计'!E:E,'视频号-每天统计'!$K:$K,$B19,'视频号-每天统计'!$A:$A,"&gt;="&amp;$F$2,'视频号-每天统计'!$A:$A,"&lt;="&amp;$F$3),))</f>
        <v>0</v>
      </c>
      <c r="J19" s="29">
        <f>(IFERROR(AVERAGEIFS('视频号-每天统计'!F:F,'视频号-每天统计'!$K:$K,$B19,'视频号-每天统计'!$A:$A,"&gt;="&amp;$F$2,'视频号-每天统计'!$A:$A,"&lt;="&amp;$F$3),))</f>
        <v>0</v>
      </c>
      <c r="K19" s="28">
        <f>IFERROR(SUMIFS('视频号-每天统计'!$L:$L,'视频号-每天统计'!$K:$K,$B19,'视频号-每天统计'!$A:$A,"&gt;="&amp;$F$2,'视频号-每天统计'!$A:$A,"&lt;="&amp;$F$3),)</f>
        <v>0</v>
      </c>
      <c r="L19" s="29">
        <f t="shared" si="1"/>
        <v>0</v>
      </c>
      <c r="M19" s="28"/>
    </row>
    <row r="20" spans="1:13" ht="16.899999999999999" x14ac:dyDescent="0.4">
      <c r="A20" s="26" t="s">
        <v>45</v>
      </c>
      <c r="B20" s="26"/>
      <c r="C20" s="28">
        <f>(IFERROR(AVERAGEIFS('视频号-每天统计'!$C:$C,'视频号-每天统计'!$K:$K,$B20,'视频号-每天统计'!$A:$A,"&gt;="&amp;$F$2,'视频号-每天统计'!$A:$A,"&lt;="&amp;$F$3),))/60</f>
        <v>0</v>
      </c>
      <c r="D20" s="68">
        <f>IFERROR(SUMIFS('视频号-每天统计'!$B:$B,'视频号-每天统计'!$K:$K,$B20,'视频号-每天统计'!$A:$A,"&gt;="&amp;$F$2,'视频号-每天统计'!$A:$A,"&lt;="&amp;$F$3),)</f>
        <v>0</v>
      </c>
      <c r="E20" s="68"/>
      <c r="F20" s="68"/>
      <c r="G20" s="28">
        <f>(IFERROR(AVERAGEIFS('视频号-每天统计'!G:G,'视频号-每天统计'!$K:$K,$B20,'视频号-每天统计'!$A:$A,"&gt;="&amp;$F$2,'视频号-每天统计'!$A:$A,"&lt;="&amp;$F$3),))</f>
        <v>0</v>
      </c>
      <c r="H20" s="29">
        <f>(IFERROR(AVERAGEIFS('视频号-每天统计'!D:D,'视频号-每天统计'!$K:$K,$B20,'视频号-每天统计'!$A:$A,"&gt;="&amp;$F$2,'视频号-每天统计'!$A:$A,"&lt;="&amp;$F$3),))/60</f>
        <v>0</v>
      </c>
      <c r="I20" s="29">
        <f>(IFERROR(AVERAGEIFS('视频号-每天统计'!E:E,'视频号-每天统计'!$K:$K,$B20,'视频号-每天统计'!$A:$A,"&gt;="&amp;$F$2,'视频号-每天统计'!$A:$A,"&lt;="&amp;$F$3),))</f>
        <v>0</v>
      </c>
      <c r="J20" s="29">
        <f>(IFERROR(AVERAGEIFS('视频号-每天统计'!F:F,'视频号-每天统计'!$K:$K,$B20,'视频号-每天统计'!$A:$A,"&gt;="&amp;$F$2,'视频号-每天统计'!$A:$A,"&lt;="&amp;$F$3),))</f>
        <v>0</v>
      </c>
      <c r="K20" s="28">
        <f>IFERROR(SUMIFS('视频号-每天统计'!$L:$L,'视频号-每天统计'!$K:$K,$B20,'视频号-每天统计'!$A:$A,"&gt;="&amp;$F$2,'视频号-每天统计'!$A:$A,"&lt;="&amp;$F$3),)</f>
        <v>0</v>
      </c>
      <c r="L20" s="29">
        <f t="shared" si="1"/>
        <v>0</v>
      </c>
      <c r="M20" s="28"/>
    </row>
    <row r="21" spans="1:13" ht="16.899999999999999" x14ac:dyDescent="0.4">
      <c r="A21" s="26" t="s">
        <v>46</v>
      </c>
      <c r="B21" s="26"/>
      <c r="C21" s="28">
        <f>(IFERROR(AVERAGEIFS('视频号-每天统计'!$C:$C,'视频号-每天统计'!$K:$K,$B21,'视频号-每天统计'!$A:$A,"&gt;="&amp;$F$2,'视频号-每天统计'!$A:$A,"&lt;="&amp;$F$3),))/60</f>
        <v>0</v>
      </c>
      <c r="D21" s="68">
        <f>IFERROR(SUMIFS('视频号-每天统计'!$B:$B,'视频号-每天统计'!$K:$K,$B21,'视频号-每天统计'!$A:$A,"&gt;="&amp;$F$2,'视频号-每天统计'!$A:$A,"&lt;="&amp;$F$3),)</f>
        <v>0</v>
      </c>
      <c r="E21" s="68"/>
      <c r="F21" s="68"/>
      <c r="G21" s="28">
        <f>(IFERROR(AVERAGEIFS('视频号-每天统计'!G:G,'视频号-每天统计'!$K:$K,$B21,'视频号-每天统计'!$A:$A,"&gt;="&amp;$F$2,'视频号-每天统计'!$A:$A,"&lt;="&amp;$F$3),))</f>
        <v>0</v>
      </c>
      <c r="H21" s="29">
        <f>(IFERROR(AVERAGEIFS('视频号-每天统计'!D:D,'视频号-每天统计'!$K:$K,$B21,'视频号-每天统计'!$A:$A,"&gt;="&amp;$F$2,'视频号-每天统计'!$A:$A,"&lt;="&amp;$F$3),))/60</f>
        <v>0</v>
      </c>
      <c r="I21" s="29">
        <f>(IFERROR(AVERAGEIFS('视频号-每天统计'!E:E,'视频号-每天统计'!$K:$K,$B21,'视频号-每天统计'!$A:$A,"&gt;="&amp;$F$2,'视频号-每天统计'!$A:$A,"&lt;="&amp;$F$3),))</f>
        <v>0</v>
      </c>
      <c r="J21" s="29">
        <f>(IFERROR(AVERAGEIFS('视频号-每天统计'!F:F,'视频号-每天统计'!$K:$K,$B21,'视频号-每天统计'!$A:$A,"&gt;="&amp;$F$2,'视频号-每天统计'!$A:$A,"&lt;="&amp;$F$3),))</f>
        <v>0</v>
      </c>
      <c r="K21" s="28">
        <f>IFERROR(SUMIFS('视频号-每天统计'!$L:$L,'视频号-每天统计'!$K:$K,$B21,'视频号-每天统计'!$A:$A,"&gt;="&amp;$F$2,'视频号-每天统计'!$A:$A,"&lt;="&amp;$F$3),)</f>
        <v>0</v>
      </c>
      <c r="L21" s="29">
        <f t="shared" si="1"/>
        <v>0</v>
      </c>
      <c r="M21" s="28"/>
    </row>
    <row r="22" spans="1:13" ht="16.899999999999999" x14ac:dyDescent="0.4">
      <c r="A22" s="26" t="s">
        <v>47</v>
      </c>
      <c r="B22" s="26"/>
      <c r="C22" s="28">
        <f>(IFERROR(AVERAGEIFS('视频号-每天统计'!$C:$C,'视频号-每天统计'!$K:$K,$B22,'视频号-每天统计'!$A:$A,"&gt;="&amp;$F$2,'视频号-每天统计'!$A:$A,"&lt;="&amp;$F$3),))/60</f>
        <v>0</v>
      </c>
      <c r="D22" s="68">
        <f>IFERROR(SUMIFS('视频号-每天统计'!$B:$B,'视频号-每天统计'!$K:$K,$B22,'视频号-每天统计'!$A:$A,"&gt;="&amp;$F$2,'视频号-每天统计'!$A:$A,"&lt;="&amp;$F$3),)</f>
        <v>0</v>
      </c>
      <c r="E22" s="68"/>
      <c r="F22" s="68"/>
      <c r="G22" s="28">
        <f>(IFERROR(AVERAGEIFS('视频号-每天统计'!G:G,'视频号-每天统计'!$K:$K,$B22,'视频号-每天统计'!$A:$A,"&gt;="&amp;$F$2,'视频号-每天统计'!$A:$A,"&lt;="&amp;$F$3),))</f>
        <v>0</v>
      </c>
      <c r="H22" s="29">
        <f>(IFERROR(AVERAGEIFS('视频号-每天统计'!D:D,'视频号-每天统计'!$K:$K,$B22,'视频号-每天统计'!$A:$A,"&gt;="&amp;$F$2,'视频号-每天统计'!$A:$A,"&lt;="&amp;$F$3),))/60</f>
        <v>0</v>
      </c>
      <c r="I22" s="29">
        <f>(IFERROR(AVERAGEIFS('视频号-每天统计'!E:E,'视频号-每天统计'!$K:$K,$B22,'视频号-每天统计'!$A:$A,"&gt;="&amp;$F$2,'视频号-每天统计'!$A:$A,"&lt;="&amp;$F$3),))</f>
        <v>0</v>
      </c>
      <c r="J22" s="29">
        <f>(IFERROR(AVERAGEIFS('视频号-每天统计'!F:F,'视频号-每天统计'!$K:$K,$B22,'视频号-每天统计'!$A:$A,"&gt;="&amp;$F$2,'视频号-每天统计'!$A:$A,"&lt;="&amp;$F$3),))</f>
        <v>0</v>
      </c>
      <c r="K22" s="28">
        <f>IFERROR(SUMIFS('视频号-每天统计'!$L:$L,'视频号-每天统计'!$K:$K,$B22,'视频号-每天统计'!$A:$A,"&gt;="&amp;$F$2,'视频号-每天统计'!$A:$A,"&lt;="&amp;$F$3),)</f>
        <v>0</v>
      </c>
      <c r="L22" s="29">
        <f t="shared" si="1"/>
        <v>0</v>
      </c>
      <c r="M22" s="28"/>
    </row>
    <row r="23" spans="1:13" ht="16.899999999999999" x14ac:dyDescent="0.4">
      <c r="A23" s="26" t="s">
        <v>48</v>
      </c>
      <c r="B23" s="26"/>
      <c r="C23" s="28">
        <f>(IFERROR(AVERAGEIFS('视频号-每天统计'!$C:$C,'视频号-每天统计'!$K:$K,$B23,'视频号-每天统计'!$A:$A,"&gt;="&amp;$F$2,'视频号-每天统计'!$A:$A,"&lt;="&amp;$F$3),))/60</f>
        <v>0</v>
      </c>
      <c r="D23" s="68">
        <f>IFERROR(SUMIFS('视频号-每天统计'!$B:$B,'视频号-每天统计'!$K:$K,$B23,'视频号-每天统计'!$A:$A,"&gt;="&amp;$F$2,'视频号-每天统计'!$A:$A,"&lt;="&amp;$F$3),)</f>
        <v>0</v>
      </c>
      <c r="E23" s="68"/>
      <c r="F23" s="68"/>
      <c r="G23" s="28">
        <f>(IFERROR(AVERAGEIFS('视频号-每天统计'!G:G,'视频号-每天统计'!$K:$K,$B23,'视频号-每天统计'!$A:$A,"&gt;="&amp;$F$2,'视频号-每天统计'!$A:$A,"&lt;="&amp;$F$3),))</f>
        <v>0</v>
      </c>
      <c r="H23" s="29">
        <f>(IFERROR(AVERAGEIFS('视频号-每天统计'!D:D,'视频号-每天统计'!$K:$K,$B23,'视频号-每天统计'!$A:$A,"&gt;="&amp;$F$2,'视频号-每天统计'!$A:$A,"&lt;="&amp;$F$3),))/60</f>
        <v>0</v>
      </c>
      <c r="I23" s="29">
        <f>(IFERROR(AVERAGEIFS('视频号-每天统计'!E:E,'视频号-每天统计'!$K:$K,$B23,'视频号-每天统计'!$A:$A,"&gt;="&amp;$F$2,'视频号-每天统计'!$A:$A,"&lt;="&amp;$F$3),))</f>
        <v>0</v>
      </c>
      <c r="J23" s="29">
        <f>(IFERROR(AVERAGEIFS('视频号-每天统计'!F:F,'视频号-每天统计'!$K:$K,$B23,'视频号-每天统计'!$A:$A,"&gt;="&amp;$F$2,'视频号-每天统计'!$A:$A,"&lt;="&amp;$F$3),))</f>
        <v>0</v>
      </c>
      <c r="K23" s="28">
        <f>IFERROR(SUMIFS('视频号-每天统计'!$L:$L,'视频号-每天统计'!$K:$K,$B23,'视频号-每天统计'!$A:$A,"&gt;="&amp;$F$2,'视频号-每天统计'!$A:$A,"&lt;="&amp;$F$3),)</f>
        <v>0</v>
      </c>
      <c r="L23" s="29">
        <f t="shared" si="1"/>
        <v>0</v>
      </c>
      <c r="M23" s="28"/>
    </row>
    <row r="24" spans="1:13" ht="16.899999999999999" x14ac:dyDescent="0.4">
      <c r="A24" s="26" t="s">
        <v>49</v>
      </c>
      <c r="B24" s="26"/>
      <c r="C24" s="28">
        <f>(IFERROR(AVERAGEIFS('视频号-每天统计'!$C:$C,'视频号-每天统计'!$K:$K,$B24,'视频号-每天统计'!$A:$A,"&gt;="&amp;$F$2,'视频号-每天统计'!$A:$A,"&lt;="&amp;$F$3),))/60</f>
        <v>0</v>
      </c>
      <c r="D24" s="68">
        <f>IFERROR(SUMIFS('视频号-每天统计'!$B:$B,'视频号-每天统计'!$K:$K,$B24,'视频号-每天统计'!$A:$A,"&gt;="&amp;$F$2,'视频号-每天统计'!$A:$A,"&lt;="&amp;$F$3),)</f>
        <v>0</v>
      </c>
      <c r="E24" s="68"/>
      <c r="F24" s="68"/>
      <c r="G24" s="28">
        <f>(IFERROR(AVERAGEIFS('视频号-每天统计'!G:G,'视频号-每天统计'!$K:$K,$B24,'视频号-每天统计'!$A:$A,"&gt;="&amp;$F$2,'视频号-每天统计'!$A:$A,"&lt;="&amp;$F$3),))</f>
        <v>0</v>
      </c>
      <c r="H24" s="29">
        <f>(IFERROR(AVERAGEIFS('视频号-每天统计'!D:D,'视频号-每天统计'!$K:$K,$B24,'视频号-每天统计'!$A:$A,"&gt;="&amp;$F$2,'视频号-每天统计'!$A:$A,"&lt;="&amp;$F$3),))/60</f>
        <v>0</v>
      </c>
      <c r="I24" s="29">
        <f>(IFERROR(AVERAGEIFS('视频号-每天统计'!E:E,'视频号-每天统计'!$K:$K,$B24,'视频号-每天统计'!$A:$A,"&gt;="&amp;$F$2,'视频号-每天统计'!$A:$A,"&lt;="&amp;$F$3),))</f>
        <v>0</v>
      </c>
      <c r="J24" s="29">
        <f>(IFERROR(AVERAGEIFS('视频号-每天统计'!F:F,'视频号-每天统计'!$K:$K,$B24,'视频号-每天统计'!$A:$A,"&gt;="&amp;$F$2,'视频号-每天统计'!$A:$A,"&lt;="&amp;$F$3),))</f>
        <v>0</v>
      </c>
      <c r="K24" s="28">
        <f>IFERROR(SUMIFS('视频号-每天统计'!$L:$L,'视频号-每天统计'!$K:$K,$B24,'视频号-每天统计'!$A:$A,"&gt;="&amp;$F$2,'视频号-每天统计'!$A:$A,"&lt;="&amp;$F$3),)</f>
        <v>0</v>
      </c>
      <c r="L24" s="29">
        <f t="shared" si="1"/>
        <v>0</v>
      </c>
      <c r="M24" s="28"/>
    </row>
    <row r="25" spans="1:13" ht="16.899999999999999" x14ac:dyDescent="0.4">
      <c r="A25" s="26" t="s">
        <v>50</v>
      </c>
      <c r="B25" s="26"/>
      <c r="C25" s="28">
        <f>(IFERROR(AVERAGEIFS('视频号-每天统计'!$C:$C,'视频号-每天统计'!$K:$K,$B25,'视频号-每天统计'!$A:$A,"&gt;="&amp;$F$2,'视频号-每天统计'!$A:$A,"&lt;="&amp;$F$3),))/60</f>
        <v>0</v>
      </c>
      <c r="D25" s="68">
        <f>IFERROR(SUMIFS('视频号-每天统计'!$B:$B,'视频号-每天统计'!$K:$K,$B25,'视频号-每天统计'!$A:$A,"&gt;="&amp;$F$2,'视频号-每天统计'!$A:$A,"&lt;="&amp;$F$3),)</f>
        <v>0</v>
      </c>
      <c r="E25" s="68"/>
      <c r="F25" s="68"/>
      <c r="G25" s="28">
        <f>(IFERROR(AVERAGEIFS('视频号-每天统计'!G:G,'视频号-每天统计'!$K:$K,$B25,'视频号-每天统计'!$A:$A,"&gt;="&amp;$F$2,'视频号-每天统计'!$A:$A,"&lt;="&amp;$F$3),))</f>
        <v>0</v>
      </c>
      <c r="H25" s="29">
        <f>(IFERROR(AVERAGEIFS('视频号-每天统计'!D:D,'视频号-每天统计'!$K:$K,$B25,'视频号-每天统计'!$A:$A,"&gt;="&amp;$F$2,'视频号-每天统计'!$A:$A,"&lt;="&amp;$F$3),))/60</f>
        <v>0</v>
      </c>
      <c r="I25" s="29">
        <f>(IFERROR(AVERAGEIFS('视频号-每天统计'!E:E,'视频号-每天统计'!$K:$K,$B25,'视频号-每天统计'!$A:$A,"&gt;="&amp;$F$2,'视频号-每天统计'!$A:$A,"&lt;="&amp;$F$3),))</f>
        <v>0</v>
      </c>
      <c r="J25" s="29">
        <f>(IFERROR(AVERAGEIFS('视频号-每天统计'!F:F,'视频号-每天统计'!$K:$K,$B25,'视频号-每天统计'!$A:$A,"&gt;="&amp;$F$2,'视频号-每天统计'!$A:$A,"&lt;="&amp;$F$3),))</f>
        <v>0</v>
      </c>
      <c r="K25" s="28">
        <f>IFERROR(SUMIFS('视频号-每天统计'!$L:$L,'视频号-每天统计'!$K:$K,$B25,'视频号-每天统计'!$A:$A,"&gt;="&amp;$F$2,'视频号-每天统计'!$A:$A,"&lt;="&amp;$F$3),)</f>
        <v>0</v>
      </c>
      <c r="L25" s="29">
        <f t="shared" si="1"/>
        <v>0</v>
      </c>
      <c r="M25" s="28"/>
    </row>
  </sheetData>
  <mergeCells count="27">
    <mergeCell ref="D24:F24"/>
    <mergeCell ref="D25:F25"/>
    <mergeCell ref="D19:F19"/>
    <mergeCell ref="D20:F20"/>
    <mergeCell ref="D21:F21"/>
    <mergeCell ref="D22:F22"/>
    <mergeCell ref="D23:F23"/>
    <mergeCell ref="A14:M14"/>
    <mergeCell ref="D15:F15"/>
    <mergeCell ref="D16:F16"/>
    <mergeCell ref="D17:F17"/>
    <mergeCell ref="D18:F18"/>
    <mergeCell ref="D9:F9"/>
    <mergeCell ref="D10:F10"/>
    <mergeCell ref="D11:F11"/>
    <mergeCell ref="D12:F12"/>
    <mergeCell ref="A13:M13"/>
    <mergeCell ref="A4:M4"/>
    <mergeCell ref="A5:M5"/>
    <mergeCell ref="D6:F6"/>
    <mergeCell ref="D7:F7"/>
    <mergeCell ref="D8:F8"/>
    <mergeCell ref="A1:M1"/>
    <mergeCell ref="A2:E2"/>
    <mergeCell ref="F2:M2"/>
    <mergeCell ref="A3:E3"/>
    <mergeCell ref="F3:M3"/>
  </mergeCells>
  <phoneticPr fontId="22" type="noConversion"/>
  <conditionalFormatting sqref="L7:L12">
    <cfRule type="dataBar" priority="2">
      <dataBar>
        <cfvo type="num" val="0"/>
        <cfvo type="num" val="1"/>
        <color rgb="FF7030A0"/>
      </dataBar>
      <extLst>
        <ext xmlns:x14="http://schemas.microsoft.com/office/spreadsheetml/2009/9/main" uri="{B025F937-C7B1-47D3-B67F-A62EFF666E3E}">
          <x14:id>{6A984A64-3251-4FE6-8E05-EFF86FBCA28B}</x14:id>
        </ext>
      </extLst>
    </cfRule>
  </conditionalFormatting>
  <conditionalFormatting sqref="L16:L25">
    <cfRule type="dataBar" priority="1">
      <dataBar>
        <cfvo type="num" val="0"/>
        <cfvo type="num" val="1"/>
        <color rgb="FF7030A0"/>
      </dataBar>
      <extLst>
        <ext xmlns:x14="http://schemas.microsoft.com/office/spreadsheetml/2009/9/main" uri="{B025F937-C7B1-47D3-B67F-A62EFF666E3E}">
          <x14:id>{02C6872E-FD5F-47AE-8944-C3CC2D75C21C}</x14:id>
        </ext>
      </extLst>
    </cfRule>
  </conditionalFormatting>
  <pageMargins left="0.75" right="0.75" top="1" bottom="1" header="0.51180555555555596" footer="0.51180555555555596"/>
  <pageSetup paperSize="9" orientation="portrait"/>
  <headerFooter alignWithMargins="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984A64-3251-4FE6-8E05-EFF86FBCA28B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L7:L12</xm:sqref>
        </x14:conditionalFormatting>
        <x14:conditionalFormatting xmlns:xm="http://schemas.microsoft.com/office/excel/2006/main">
          <x14:cfRule type="dataBar" id="{02C6872E-FD5F-47AE-8944-C3CC2D75C21C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L16:L25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U9"/>
  <sheetViews>
    <sheetView showZeros="0" workbookViewId="0">
      <pane ySplit="2" topLeftCell="A3" activePane="bottomLeft" state="frozen"/>
      <selection pane="bottomLeft" activeCell="E13" sqref="E13"/>
    </sheetView>
  </sheetViews>
  <sheetFormatPr defaultColWidth="9" defaultRowHeight="15.75" x14ac:dyDescent="0.4"/>
  <cols>
    <col min="1" max="1" width="16" customWidth="1"/>
    <col min="2" max="2" width="10.875" customWidth="1"/>
    <col min="3" max="4" width="17.125" customWidth="1"/>
    <col min="8" max="8" width="8.875" customWidth="1"/>
    <col min="11" max="12" width="12.5"/>
    <col min="13" max="14" width="8.375" customWidth="1"/>
    <col min="16" max="16" width="12.375" customWidth="1"/>
    <col min="17" max="17" width="12.125" customWidth="1"/>
    <col min="18" max="18" width="12.625"/>
    <col min="19" max="19" width="15" customWidth="1"/>
    <col min="25" max="25" width="17.125" customWidth="1"/>
    <col min="26" max="26" width="12.625"/>
    <col min="27" max="27" width="12.875" customWidth="1"/>
    <col min="28" max="28" width="28.75" customWidth="1"/>
    <col min="29" max="29" width="15" customWidth="1"/>
    <col min="30" max="30" width="12.875" customWidth="1"/>
    <col min="32" max="33" width="12.625"/>
    <col min="34" max="34" width="24.625" customWidth="1"/>
    <col min="35" max="36" width="28.75" customWidth="1"/>
    <col min="37" max="37" width="32.875" customWidth="1"/>
    <col min="38" max="38" width="28.75" customWidth="1"/>
    <col min="39" max="39" width="24.625" customWidth="1"/>
    <col min="42" max="42" width="12.625"/>
    <col min="44" max="44" width="24.625" customWidth="1"/>
  </cols>
  <sheetData>
    <row r="1" spans="1:47" x14ac:dyDescent="0.4">
      <c r="A1" s="69" t="s">
        <v>55</v>
      </c>
      <c r="B1" s="69"/>
      <c r="C1" s="69"/>
      <c r="D1" s="69"/>
      <c r="E1" s="70" t="s">
        <v>56</v>
      </c>
      <c r="F1" s="71"/>
      <c r="G1" s="71"/>
      <c r="H1" s="71"/>
      <c r="I1" s="71"/>
      <c r="J1" s="71"/>
      <c r="K1" s="71"/>
      <c r="L1" s="71"/>
      <c r="M1" s="72"/>
      <c r="N1" s="73" t="s">
        <v>57</v>
      </c>
      <c r="O1" s="73"/>
      <c r="P1" s="73"/>
      <c r="Q1" s="73"/>
      <c r="R1" s="73"/>
      <c r="S1" s="73"/>
      <c r="T1" s="73"/>
      <c r="U1" s="73"/>
      <c r="V1" s="73"/>
      <c r="W1" s="74" t="s">
        <v>58</v>
      </c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5" t="s">
        <v>59</v>
      </c>
      <c r="AP1" s="75"/>
      <c r="AQ1" s="75"/>
      <c r="AR1" s="75"/>
      <c r="AS1" s="75"/>
      <c r="AT1" s="75"/>
      <c r="AU1" s="75"/>
    </row>
    <row r="2" spans="1:47" x14ac:dyDescent="0.4">
      <c r="A2" s="17" t="s">
        <v>60</v>
      </c>
      <c r="B2" s="4" t="s">
        <v>7</v>
      </c>
      <c r="C2" s="4" t="s">
        <v>61</v>
      </c>
      <c r="D2" s="4" t="s">
        <v>62</v>
      </c>
      <c r="E2" s="17" t="s">
        <v>63</v>
      </c>
      <c r="F2" s="17" t="s">
        <v>64</v>
      </c>
      <c r="G2" s="17" t="s">
        <v>65</v>
      </c>
      <c r="H2" s="17" t="s">
        <v>66</v>
      </c>
      <c r="I2" s="17" t="s">
        <v>67</v>
      </c>
      <c r="J2" s="17" t="s">
        <v>68</v>
      </c>
      <c r="K2" s="17" t="s">
        <v>69</v>
      </c>
      <c r="L2" s="17" t="s">
        <v>70</v>
      </c>
      <c r="M2" s="17" t="s">
        <v>71</v>
      </c>
      <c r="N2" s="20" t="s">
        <v>72</v>
      </c>
      <c r="O2" s="20" t="s">
        <v>73</v>
      </c>
      <c r="P2" s="20" t="s">
        <v>74</v>
      </c>
      <c r="Q2" s="20" t="s">
        <v>75</v>
      </c>
      <c r="R2" s="20" t="s">
        <v>76</v>
      </c>
      <c r="S2" s="20" t="s">
        <v>77</v>
      </c>
      <c r="T2" s="20" t="s">
        <v>78</v>
      </c>
      <c r="U2" s="20" t="s">
        <v>79</v>
      </c>
      <c r="V2" s="20" t="s">
        <v>80</v>
      </c>
      <c r="W2" s="21" t="s">
        <v>81</v>
      </c>
      <c r="X2" s="21" t="s">
        <v>82</v>
      </c>
      <c r="Y2" s="21" t="s">
        <v>83</v>
      </c>
      <c r="Z2" s="21" t="s">
        <v>84</v>
      </c>
      <c r="AA2" s="21" t="s">
        <v>85</v>
      </c>
      <c r="AB2" s="21" t="s">
        <v>86</v>
      </c>
      <c r="AC2" s="21" t="s">
        <v>87</v>
      </c>
      <c r="AD2" s="21" t="s">
        <v>88</v>
      </c>
      <c r="AE2" s="21" t="s">
        <v>89</v>
      </c>
      <c r="AF2" s="21" t="s">
        <v>90</v>
      </c>
      <c r="AG2" s="21" t="s">
        <v>91</v>
      </c>
      <c r="AH2" s="21" t="s">
        <v>92</v>
      </c>
      <c r="AI2" s="21" t="s">
        <v>93</v>
      </c>
      <c r="AJ2" s="22" t="s">
        <v>94</v>
      </c>
      <c r="AK2" s="22" t="s">
        <v>95</v>
      </c>
      <c r="AL2" s="22" t="s">
        <v>96</v>
      </c>
      <c r="AM2" s="22" t="s">
        <v>97</v>
      </c>
      <c r="AN2" s="21" t="s">
        <v>98</v>
      </c>
      <c r="AO2" s="23" t="s">
        <v>99</v>
      </c>
      <c r="AP2" s="23" t="s">
        <v>100</v>
      </c>
      <c r="AQ2" s="23" t="s">
        <v>101</v>
      </c>
      <c r="AR2" s="23" t="s">
        <v>102</v>
      </c>
      <c r="AS2" s="23" t="s">
        <v>103</v>
      </c>
      <c r="AT2" s="23" t="s">
        <v>104</v>
      </c>
      <c r="AU2" s="23" t="s">
        <v>105</v>
      </c>
    </row>
    <row r="3" spans="1:47" x14ac:dyDescent="0.4">
      <c r="A3" s="18">
        <f>DATE(MID(P3,1,4),MID(P3,6,2),MID(P3,9,2))</f>
        <v>45282</v>
      </c>
      <c r="B3" s="6">
        <f>S3-U3</f>
        <v>5430</v>
      </c>
      <c r="C3" s="7">
        <f>MID(Q3,1,1)*60+MID(Q3,4,2)</f>
        <v>271</v>
      </c>
      <c r="D3" s="7">
        <f>VALUE(TEXT(IF(ISERR(FIND("分",AP3)),"0时0分","0时")&amp;AP3,"[s]"))</f>
        <v>35</v>
      </c>
      <c r="E3" s="7">
        <v>0</v>
      </c>
      <c r="F3" s="7">
        <v>0</v>
      </c>
      <c r="G3" s="12" t="s">
        <v>18</v>
      </c>
      <c r="H3" s="12" t="s">
        <v>34</v>
      </c>
      <c r="I3" s="12"/>
      <c r="J3" s="12" t="s">
        <v>106</v>
      </c>
      <c r="K3" s="7"/>
      <c r="L3" s="7"/>
      <c r="M3" s="7"/>
      <c r="N3" s="7"/>
      <c r="O3" s="7" t="s">
        <v>107</v>
      </c>
      <c r="P3" s="7" t="s">
        <v>108</v>
      </c>
      <c r="Q3" s="7" t="s">
        <v>109</v>
      </c>
      <c r="R3" s="7" t="s">
        <v>110</v>
      </c>
      <c r="S3" s="7">
        <v>6915</v>
      </c>
      <c r="T3" s="7">
        <v>894.91393813899299</v>
      </c>
      <c r="U3" s="7">
        <v>1485</v>
      </c>
      <c r="V3" s="7">
        <v>0</v>
      </c>
      <c r="W3" s="7">
        <v>6552</v>
      </c>
      <c r="X3" s="7" t="s">
        <v>111</v>
      </c>
      <c r="Y3" s="7" t="s">
        <v>111</v>
      </c>
      <c r="Z3" s="7">
        <v>18</v>
      </c>
      <c r="AA3" s="7">
        <v>42</v>
      </c>
      <c r="AB3" s="7">
        <v>1.5262515262515299E-3</v>
      </c>
      <c r="AC3" s="7">
        <v>23158</v>
      </c>
      <c r="AD3" s="7">
        <v>2648</v>
      </c>
      <c r="AE3" s="7">
        <v>833</v>
      </c>
      <c r="AF3" s="7">
        <v>10</v>
      </c>
      <c r="AG3" s="7">
        <v>68</v>
      </c>
      <c r="AH3" s="8">
        <v>0.281389252948886</v>
      </c>
      <c r="AI3" s="8">
        <v>0.41111628629094898</v>
      </c>
      <c r="AJ3" s="8">
        <v>0.31457703927492398</v>
      </c>
      <c r="AK3" s="8">
        <v>1.2004801920768301E-2</v>
      </c>
      <c r="AL3" s="8">
        <v>4.3687199650502398E-4</v>
      </c>
      <c r="AM3" s="8">
        <v>2.9707295762341599E-3</v>
      </c>
      <c r="AN3" s="7">
        <v>34348</v>
      </c>
      <c r="AO3" s="7">
        <v>1.0378510378510401E-2</v>
      </c>
      <c r="AP3" s="7" t="s">
        <v>112</v>
      </c>
      <c r="AQ3" s="7">
        <v>66</v>
      </c>
      <c r="AR3" s="8">
        <v>1.00732600732601E-2</v>
      </c>
      <c r="AS3" s="7" t="s">
        <v>111</v>
      </c>
      <c r="AT3" s="7">
        <v>3</v>
      </c>
      <c r="AU3" s="7">
        <v>3</v>
      </c>
    </row>
    <row r="4" spans="1:47" x14ac:dyDescent="0.4">
      <c r="A4" s="18">
        <f>DATE(MID(P4,1,4),MID(P4,6,2),MID(P4,9,2))</f>
        <v>45280</v>
      </c>
      <c r="B4" s="6">
        <f>S4-U4</f>
        <v>8749</v>
      </c>
      <c r="C4" s="7">
        <f>MID(Q4,1,1)*60+MID(Q4,4,2)</f>
        <v>271</v>
      </c>
      <c r="D4" s="7">
        <f>VALUE(TEXT(IF(ISERR(FIND("分",AP4)),"0时0分","0时")&amp;AP4,"[s]"))</f>
        <v>36</v>
      </c>
      <c r="E4" s="7">
        <v>0</v>
      </c>
      <c r="F4" s="7">
        <v>0</v>
      </c>
      <c r="G4" s="12" t="s">
        <v>20</v>
      </c>
      <c r="H4" s="12" t="s">
        <v>42</v>
      </c>
      <c r="I4" s="12"/>
      <c r="J4" s="12" t="s">
        <v>106</v>
      </c>
      <c r="K4" s="7"/>
      <c r="L4" s="7"/>
      <c r="M4" s="7"/>
      <c r="N4" s="7"/>
      <c r="O4" s="7" t="s">
        <v>107</v>
      </c>
      <c r="P4" s="7" t="s">
        <v>113</v>
      </c>
      <c r="Q4" s="7" t="s">
        <v>109</v>
      </c>
      <c r="R4" s="7" t="s">
        <v>110</v>
      </c>
      <c r="S4" s="7">
        <v>12209</v>
      </c>
      <c r="T4" s="7">
        <v>1456.92124105012</v>
      </c>
      <c r="U4" s="7">
        <v>3460</v>
      </c>
      <c r="V4" s="7">
        <v>0</v>
      </c>
      <c r="W4" s="7">
        <v>6829</v>
      </c>
      <c r="X4" s="7">
        <v>6822</v>
      </c>
      <c r="Y4" s="7">
        <v>0</v>
      </c>
      <c r="Z4" s="7">
        <v>22</v>
      </c>
      <c r="AA4" s="7">
        <v>49</v>
      </c>
      <c r="AB4" s="7">
        <v>3.2215551325230599E-3</v>
      </c>
      <c r="AC4" s="7">
        <v>29730</v>
      </c>
      <c r="AD4" s="7">
        <v>2935</v>
      </c>
      <c r="AE4" s="7">
        <v>1026</v>
      </c>
      <c r="AF4" s="7">
        <v>22</v>
      </c>
      <c r="AG4" s="7">
        <v>75</v>
      </c>
      <c r="AH4" s="8">
        <v>0.229700639085099</v>
      </c>
      <c r="AI4" s="8">
        <v>0.429784741543418</v>
      </c>
      <c r="AJ4" s="8">
        <v>0.34957410562180602</v>
      </c>
      <c r="AK4" s="8">
        <v>2.14424951267057E-2</v>
      </c>
      <c r="AL4" s="8">
        <v>7.3999327278842899E-4</v>
      </c>
      <c r="AM4" s="8">
        <v>2.5227043390514598E-3</v>
      </c>
      <c r="AN4" s="7">
        <v>44015</v>
      </c>
      <c r="AO4" s="7">
        <v>1.09825743154195E-2</v>
      </c>
      <c r="AP4" s="7" t="s">
        <v>114</v>
      </c>
      <c r="AQ4" s="7">
        <v>92</v>
      </c>
      <c r="AR4" s="8">
        <v>1.3471957826914601E-2</v>
      </c>
      <c r="AS4" s="7">
        <v>0.86363636363636398</v>
      </c>
      <c r="AT4" s="7">
        <v>7</v>
      </c>
      <c r="AU4" s="7">
        <v>6</v>
      </c>
    </row>
    <row r="5" spans="1:47" x14ac:dyDescent="0.4">
      <c r="A5" s="18">
        <f>DATE(MID(P5,1,4),MID(P5,6,2),MID(P5,9,2))</f>
        <v>45279</v>
      </c>
      <c r="B5" s="6">
        <f>S5-U5</f>
        <v>8235</v>
      </c>
      <c r="C5" s="7">
        <f>MID(Q5,1,1)*60+MID(Q5,4,2)</f>
        <v>248</v>
      </c>
      <c r="D5" s="7">
        <f>VALUE(TEXT(IF(ISERR(FIND("分",AP5)),"0时0分","0时")&amp;AP5,"[s]"))</f>
        <v>32</v>
      </c>
      <c r="E5" s="7">
        <v>0</v>
      </c>
      <c r="F5" s="7">
        <v>0</v>
      </c>
      <c r="G5" s="12" t="s">
        <v>18</v>
      </c>
      <c r="H5" s="12" t="s">
        <v>42</v>
      </c>
      <c r="I5" s="12"/>
      <c r="J5" s="12" t="s">
        <v>106</v>
      </c>
      <c r="K5" s="7"/>
      <c r="L5" s="7"/>
      <c r="M5" s="7"/>
      <c r="N5" s="7"/>
      <c r="O5" s="7" t="s">
        <v>107</v>
      </c>
      <c r="P5" s="7" t="s">
        <v>115</v>
      </c>
      <c r="Q5" s="7" t="s">
        <v>116</v>
      </c>
      <c r="R5" s="7" t="s">
        <v>110</v>
      </c>
      <c r="S5" s="7">
        <v>14195</v>
      </c>
      <c r="T5" s="7">
        <v>1331.73843700159</v>
      </c>
      <c r="U5" s="7">
        <v>5960</v>
      </c>
      <c r="V5" s="7">
        <v>0</v>
      </c>
      <c r="W5" s="7">
        <v>8710</v>
      </c>
      <c r="X5" s="7">
        <v>8704</v>
      </c>
      <c r="Y5" s="7">
        <v>0</v>
      </c>
      <c r="Z5" s="7">
        <v>27</v>
      </c>
      <c r="AA5" s="7">
        <v>61</v>
      </c>
      <c r="AB5" s="7">
        <v>2.87026406429392E-3</v>
      </c>
      <c r="AC5" s="7">
        <v>46854</v>
      </c>
      <c r="AD5" s="7">
        <v>3840</v>
      </c>
      <c r="AE5" s="7">
        <v>1375</v>
      </c>
      <c r="AF5" s="7">
        <v>25</v>
      </c>
      <c r="AG5" s="7">
        <v>112</v>
      </c>
      <c r="AH5" s="8">
        <v>0.185896615016861</v>
      </c>
      <c r="AI5" s="8">
        <v>0.440872560275545</v>
      </c>
      <c r="AJ5" s="8">
        <v>0.35807291666666702</v>
      </c>
      <c r="AK5" s="8">
        <v>1.8181818181818198E-2</v>
      </c>
      <c r="AL5" s="8">
        <v>5.3357237375677602E-4</v>
      </c>
      <c r="AM5" s="8">
        <v>2.3904042344303602E-3</v>
      </c>
      <c r="AN5" s="7">
        <v>66104</v>
      </c>
      <c r="AO5" s="7">
        <v>1.28587830080367E-2</v>
      </c>
      <c r="AP5" s="7" t="s">
        <v>117</v>
      </c>
      <c r="AQ5" s="7">
        <v>156</v>
      </c>
      <c r="AR5" s="8">
        <v>1.7910447761194E-2</v>
      </c>
      <c r="AS5" s="7">
        <v>0.88</v>
      </c>
      <c r="AT5" s="7">
        <v>13</v>
      </c>
      <c r="AU5" s="7">
        <v>11</v>
      </c>
    </row>
    <row r="6" spans="1:47" x14ac:dyDescent="0.4">
      <c r="A6" s="18">
        <f>DATE(MID(P6,1,4),MID(P6,6,2),MID(P6,9,2))</f>
        <v>45309</v>
      </c>
      <c r="B6" s="6">
        <f>S6-U6</f>
        <v>26611.88</v>
      </c>
      <c r="C6" s="7">
        <f>MID(Q6,1,1)*60+MID(Q6,4,2)</f>
        <v>330</v>
      </c>
      <c r="D6" s="7">
        <f>VALUE(TEXT(IF(ISERR(FIND("分",AP6)),"0时0分","0时")&amp;AP6,"[s]"))</f>
        <v>30</v>
      </c>
      <c r="E6" s="13">
        <v>0</v>
      </c>
      <c r="F6" s="13">
        <v>0</v>
      </c>
      <c r="G6" s="12" t="s">
        <v>22</v>
      </c>
      <c r="H6" s="7" t="s">
        <v>22</v>
      </c>
      <c r="I6" s="13"/>
      <c r="J6" s="12" t="s">
        <v>106</v>
      </c>
      <c r="K6" s="13"/>
      <c r="L6" s="13"/>
      <c r="M6" s="7"/>
      <c r="N6" s="7"/>
      <c r="O6" s="7" t="s">
        <v>107</v>
      </c>
      <c r="P6" s="7" t="s">
        <v>118</v>
      </c>
      <c r="Q6" s="7" t="s">
        <v>119</v>
      </c>
      <c r="R6" s="7" t="s">
        <v>110</v>
      </c>
      <c r="S6" s="7">
        <v>31860.880000000001</v>
      </c>
      <c r="T6" s="7">
        <v>1424.3318878805501</v>
      </c>
      <c r="U6" s="7">
        <v>5249</v>
      </c>
      <c r="V6" s="7">
        <v>0</v>
      </c>
      <c r="W6" s="7">
        <v>18071</v>
      </c>
      <c r="X6" s="7" t="s">
        <v>111</v>
      </c>
      <c r="Y6" s="7" t="s">
        <v>111</v>
      </c>
      <c r="Z6" s="7">
        <v>38</v>
      </c>
      <c r="AA6" s="7">
        <v>115</v>
      </c>
      <c r="AB6" s="7">
        <v>3.4862486857395801E-3</v>
      </c>
      <c r="AC6" s="7">
        <v>64014</v>
      </c>
      <c r="AD6" s="7">
        <v>16442</v>
      </c>
      <c r="AE6" s="7">
        <v>2746</v>
      </c>
      <c r="AF6" s="7">
        <v>63</v>
      </c>
      <c r="AG6" s="7">
        <v>204</v>
      </c>
      <c r="AH6" s="7">
        <v>0.28226637922954401</v>
      </c>
      <c r="AI6" s="7">
        <v>0.909956278709392</v>
      </c>
      <c r="AJ6" s="7">
        <v>0.16701131249239801</v>
      </c>
      <c r="AK6" s="7">
        <v>2.29424617625637E-2</v>
      </c>
      <c r="AL6" s="7">
        <v>9.8415971506232995E-4</v>
      </c>
      <c r="AM6" s="7">
        <v>3.1868028868684999E-3</v>
      </c>
      <c r="AN6" s="7">
        <v>99933</v>
      </c>
      <c r="AO6" s="7">
        <v>1.12888052681091E-2</v>
      </c>
      <c r="AP6" s="7" t="s">
        <v>120</v>
      </c>
      <c r="AQ6" s="7">
        <v>282</v>
      </c>
      <c r="AR6" s="7">
        <v>1.5605113164739099E-2</v>
      </c>
      <c r="AS6" s="7" t="s">
        <v>111</v>
      </c>
      <c r="AT6" s="7">
        <v>11</v>
      </c>
      <c r="AU6" s="7">
        <v>10</v>
      </c>
    </row>
    <row r="7" spans="1:47" x14ac:dyDescent="0.4">
      <c r="A7" s="18">
        <f>DATE(MID(P7,1,4),MID(P7,6,2),MID(P7,9,2))</f>
        <v>45308</v>
      </c>
      <c r="B7" s="6">
        <f>S7-U7</f>
        <v>6894</v>
      </c>
      <c r="C7" s="7">
        <f>MID(Q7,1,1)*60+MID(Q7,4,2)</f>
        <v>121</v>
      </c>
      <c r="D7" s="7">
        <f>VALUE(TEXT(IF(ISERR(FIND("分",AP7)),"0时0分","0时")&amp;AP7,"[s]"))</f>
        <v>27</v>
      </c>
      <c r="E7">
        <v>0</v>
      </c>
      <c r="F7">
        <v>0</v>
      </c>
      <c r="G7" s="12" t="s">
        <v>22</v>
      </c>
      <c r="H7" s="7" t="s">
        <v>22</v>
      </c>
      <c r="J7" s="12" t="s">
        <v>106</v>
      </c>
      <c r="M7" s="19"/>
      <c r="N7" s="19"/>
      <c r="O7" s="19" t="s">
        <v>107</v>
      </c>
      <c r="P7" s="19" t="s">
        <v>121</v>
      </c>
      <c r="Q7" s="19" t="s">
        <v>122</v>
      </c>
      <c r="R7" s="19" t="s">
        <v>110</v>
      </c>
      <c r="S7" s="19">
        <v>8604</v>
      </c>
      <c r="T7" s="19">
        <v>1099.4122156912899</v>
      </c>
      <c r="U7" s="19">
        <v>1710</v>
      </c>
      <c r="V7" s="19">
        <v>0</v>
      </c>
      <c r="W7" s="19">
        <v>6833</v>
      </c>
      <c r="X7" s="19">
        <v>6825</v>
      </c>
      <c r="Y7" s="19">
        <v>0</v>
      </c>
      <c r="Z7" s="19">
        <v>40</v>
      </c>
      <c r="AA7" s="19">
        <v>79</v>
      </c>
      <c r="AB7" s="19">
        <v>2.3415776379335602E-3</v>
      </c>
      <c r="AC7" s="19">
        <v>29984</v>
      </c>
      <c r="AD7" s="19">
        <v>6294</v>
      </c>
      <c r="AE7" s="19">
        <v>1046</v>
      </c>
      <c r="AF7" s="19">
        <v>16</v>
      </c>
      <c r="AG7" s="19">
        <v>81</v>
      </c>
      <c r="AH7" s="19">
        <v>0.22788820704375701</v>
      </c>
      <c r="AI7" s="19">
        <v>0.92111810332211297</v>
      </c>
      <c r="AJ7" s="19">
        <v>0.16619002224340601</v>
      </c>
      <c r="AK7" s="19">
        <v>1.52963671128107E-2</v>
      </c>
      <c r="AL7" s="19">
        <v>5.3361792956243301E-4</v>
      </c>
      <c r="AM7" s="19">
        <v>2.70144076840982E-3</v>
      </c>
      <c r="AN7" s="19">
        <v>41631</v>
      </c>
      <c r="AO7" s="19">
        <v>1.18542367920386E-2</v>
      </c>
      <c r="AP7" s="19" t="s">
        <v>123</v>
      </c>
      <c r="AQ7" s="19">
        <v>105</v>
      </c>
      <c r="AR7" s="19">
        <v>1.5366603248938999E-2</v>
      </c>
      <c r="AS7" s="19">
        <v>0.9375</v>
      </c>
      <c r="AT7" s="19">
        <v>4</v>
      </c>
      <c r="AU7" s="19">
        <v>4</v>
      </c>
    </row>
    <row r="8" spans="1:47" x14ac:dyDescent="0.4">
      <c r="G8" s="19"/>
      <c r="H8" s="19"/>
    </row>
    <row r="9" spans="1:47" x14ac:dyDescent="0.4">
      <c r="G9" s="19"/>
      <c r="H9" s="19"/>
    </row>
  </sheetData>
  <mergeCells count="5">
    <mergeCell ref="A1:D1"/>
    <mergeCell ref="E1:M1"/>
    <mergeCell ref="N1:V1"/>
    <mergeCell ref="W1:AN1"/>
    <mergeCell ref="AO1:AU1"/>
  </mergeCells>
  <phoneticPr fontId="22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AF117"/>
  <sheetViews>
    <sheetView workbookViewId="0">
      <pane ySplit="1" topLeftCell="A2" activePane="bottomLeft" state="frozen"/>
      <selection pane="bottomLeft" activeCell="O10" sqref="O10"/>
    </sheetView>
  </sheetViews>
  <sheetFormatPr defaultColWidth="9" defaultRowHeight="15.75" x14ac:dyDescent="0.4"/>
  <cols>
    <col min="1" max="1" width="11.5" customWidth="1"/>
    <col min="2" max="2" width="10.875" customWidth="1"/>
    <col min="3" max="3" width="17.125" customWidth="1"/>
    <col min="4" max="4" width="7" customWidth="1"/>
    <col min="5" max="5" width="8.375" customWidth="1"/>
    <col min="6" max="6" width="7" customWidth="1"/>
    <col min="7" max="7" width="15" style="2" customWidth="1"/>
    <col min="8" max="8" width="7" customWidth="1"/>
    <col min="9" max="13" width="8.875" customWidth="1"/>
    <col min="14" max="14" width="14.625" customWidth="1"/>
    <col min="15" max="15" width="13.375" customWidth="1"/>
    <col min="16" max="16" width="8" customWidth="1"/>
    <col min="17" max="17" width="22.25" customWidth="1"/>
    <col min="18" max="18" width="16.375" customWidth="1"/>
    <col min="19" max="21" width="8.875" customWidth="1"/>
    <col min="22" max="22" width="12.875" customWidth="1"/>
    <col min="23" max="26" width="8.875" customWidth="1"/>
    <col min="27" max="27" width="7" customWidth="1"/>
    <col min="28" max="29" width="8.875" customWidth="1"/>
    <col min="30" max="30" width="12.5" customWidth="1"/>
    <col min="31" max="31" width="10.875" customWidth="1"/>
    <col min="32" max="32" width="8.875" customWidth="1"/>
  </cols>
  <sheetData>
    <row r="1" spans="1:32" x14ac:dyDescent="0.4">
      <c r="A1" s="3" t="s">
        <v>60</v>
      </c>
      <c r="B1" s="4" t="s">
        <v>7</v>
      </c>
      <c r="C1" s="4" t="s">
        <v>61</v>
      </c>
      <c r="D1" s="4" t="s">
        <v>124</v>
      </c>
      <c r="E1" s="4" t="s">
        <v>125</v>
      </c>
      <c r="F1" s="4" t="s">
        <v>126</v>
      </c>
      <c r="G1" s="4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  <c r="N1" s="10" t="s">
        <v>127</v>
      </c>
      <c r="O1" s="11" t="s">
        <v>128</v>
      </c>
      <c r="P1" s="11" t="s">
        <v>129</v>
      </c>
      <c r="Q1" s="11" t="s">
        <v>130</v>
      </c>
      <c r="R1" s="11" t="s">
        <v>75</v>
      </c>
      <c r="S1" s="11" t="s">
        <v>131</v>
      </c>
      <c r="T1" s="11" t="s">
        <v>132</v>
      </c>
      <c r="U1" s="11" t="s">
        <v>133</v>
      </c>
      <c r="V1" s="11" t="s">
        <v>134</v>
      </c>
      <c r="W1" s="11" t="s">
        <v>135</v>
      </c>
      <c r="X1" s="11" t="s">
        <v>136</v>
      </c>
      <c r="Y1" s="11" t="s">
        <v>137</v>
      </c>
      <c r="Z1" s="11" t="s">
        <v>138</v>
      </c>
      <c r="AA1" s="11" t="s">
        <v>139</v>
      </c>
      <c r="AB1" s="11" t="s">
        <v>140</v>
      </c>
      <c r="AC1" s="11" t="s">
        <v>141</v>
      </c>
      <c r="AD1" s="11" t="s">
        <v>142</v>
      </c>
      <c r="AE1" s="11" t="s">
        <v>143</v>
      </c>
      <c r="AF1" s="11" t="s">
        <v>90</v>
      </c>
    </row>
    <row r="2" spans="1:32" x14ac:dyDescent="0.4">
      <c r="A2" s="5">
        <f>DATE(MID(Q2,1,4),MID(Q2,6,2),MID(Q2,9,2))</f>
        <v>45305</v>
      </c>
      <c r="B2" s="6">
        <f>AD2</f>
        <v>7170</v>
      </c>
      <c r="C2" s="7">
        <f>LEFT(R2,1)*60+MID(R2,4,FIND("分",R2,1)-4)</f>
        <v>244</v>
      </c>
      <c r="D2" s="8">
        <f>IFERROR(Z2/$S2,0)</f>
        <v>6.9724770642201799E-3</v>
      </c>
      <c r="E2" s="8">
        <f>IFERROR(X2/$S2,0)</f>
        <v>5.5339449541284398E-2</v>
      </c>
      <c r="F2" s="8">
        <f>IFERROR(AF2/$S2,0)</f>
        <v>1.0275229357798201E-3</v>
      </c>
      <c r="G2" s="9">
        <f t="shared" ref="G2:G8" si="0">IF(LEN(V2)&gt;5,(MID(V2,1,1))*60+MID(V2,FIND("钟",V2,1)+1,LEN(V2)-FIND("钟",V2,1)-1),LEFT(V2,2))</f>
        <v>120</v>
      </c>
      <c r="H2" s="7">
        <v>0</v>
      </c>
      <c r="I2" s="7">
        <v>0</v>
      </c>
      <c r="J2" s="12" t="s">
        <v>18</v>
      </c>
      <c r="K2" s="12" t="s">
        <v>34</v>
      </c>
      <c r="L2" s="7">
        <v>1</v>
      </c>
      <c r="M2" s="12" t="s">
        <v>106</v>
      </c>
      <c r="N2" s="5"/>
      <c r="O2" s="7">
        <v>1</v>
      </c>
      <c r="P2" s="7" t="s">
        <v>144</v>
      </c>
      <c r="Q2" s="7" t="s">
        <v>145</v>
      </c>
      <c r="R2" s="14" t="s">
        <v>146</v>
      </c>
      <c r="S2" s="7">
        <v>13625</v>
      </c>
      <c r="T2" s="7">
        <v>15137</v>
      </c>
      <c r="U2" s="7">
        <v>127</v>
      </c>
      <c r="V2" s="7" t="s">
        <v>147</v>
      </c>
      <c r="W2" s="7">
        <v>1051</v>
      </c>
      <c r="X2" s="7">
        <v>754</v>
      </c>
      <c r="Y2" s="7">
        <v>15</v>
      </c>
      <c r="Z2" s="7">
        <v>95</v>
      </c>
      <c r="AA2" s="7">
        <v>0</v>
      </c>
      <c r="AB2" s="7">
        <v>0</v>
      </c>
      <c r="AC2" s="7">
        <v>0</v>
      </c>
      <c r="AD2" s="15">
        <v>7170</v>
      </c>
      <c r="AE2" s="7">
        <v>14</v>
      </c>
      <c r="AF2" s="7">
        <v>14</v>
      </c>
    </row>
    <row r="3" spans="1:32" x14ac:dyDescent="0.4">
      <c r="A3" s="5">
        <f>DATE(MID(Q3,1,4),MID(Q3,6,2),MID(Q3,9,2))</f>
        <v>45304</v>
      </c>
      <c r="B3" s="6">
        <f>AD3</f>
        <v>12308</v>
      </c>
      <c r="C3" s="7">
        <f>LEFT(R3,1)*60+MID(R3,4,FIND("分",R3,1)-4)</f>
        <v>240</v>
      </c>
      <c r="D3" s="8">
        <f t="shared" ref="D3:D34" si="1">IFERROR(Z3/$S3,0)</f>
        <v>7.1410778045337504E-3</v>
      </c>
      <c r="E3" s="8">
        <f t="shared" ref="E3:E34" si="2">IFERROR(X3/$S3,0)</f>
        <v>6.9002740181017999E-2</v>
      </c>
      <c r="F3" s="8">
        <f t="shared" ref="F3:F34" si="3">IFERROR(AF3/$S3,0)</f>
        <v>2.1589304990450899E-3</v>
      </c>
      <c r="G3" s="9" t="str">
        <f t="shared" si="0"/>
        <v>52</v>
      </c>
      <c r="H3" s="7">
        <v>0</v>
      </c>
      <c r="I3" s="7">
        <v>0</v>
      </c>
      <c r="J3" s="12" t="s">
        <v>20</v>
      </c>
      <c r="K3" s="12" t="s">
        <v>42</v>
      </c>
      <c r="L3" s="7"/>
      <c r="M3" s="12" t="s">
        <v>106</v>
      </c>
      <c r="N3" s="5"/>
      <c r="O3" s="7">
        <v>1</v>
      </c>
      <c r="P3" s="7" t="s">
        <v>144</v>
      </c>
      <c r="Q3" s="7" t="s">
        <v>148</v>
      </c>
      <c r="R3" s="7" t="s">
        <v>149</v>
      </c>
      <c r="S3" s="7">
        <v>12043</v>
      </c>
      <c r="T3" s="7">
        <v>13661</v>
      </c>
      <c r="U3" s="7">
        <v>132</v>
      </c>
      <c r="V3" s="7" t="s">
        <v>150</v>
      </c>
      <c r="W3" s="7">
        <v>319</v>
      </c>
      <c r="X3" s="7">
        <v>831</v>
      </c>
      <c r="Y3" s="7">
        <v>17</v>
      </c>
      <c r="Z3" s="7">
        <v>86</v>
      </c>
      <c r="AA3" s="7">
        <v>0</v>
      </c>
      <c r="AB3" s="7">
        <v>0</v>
      </c>
      <c r="AC3" s="7">
        <v>0</v>
      </c>
      <c r="AD3" s="15">
        <v>12308</v>
      </c>
      <c r="AE3" s="7">
        <v>28</v>
      </c>
      <c r="AF3" s="7">
        <v>26</v>
      </c>
    </row>
    <row r="4" spans="1:32" x14ac:dyDescent="0.4">
      <c r="A4" s="5">
        <f>DATE(MID(Q4,1,4),MID(Q4,6,2),MID(Q4,9,2))</f>
        <v>45303</v>
      </c>
      <c r="B4" s="6">
        <f>AD4</f>
        <v>12981</v>
      </c>
      <c r="C4" s="7">
        <f>LEFT(R4,1)*60+MID(R4,4,FIND("分",R4,1)-4)</f>
        <v>244</v>
      </c>
      <c r="D4" s="8">
        <f t="shared" si="1"/>
        <v>8.3997722095672002E-3</v>
      </c>
      <c r="E4" s="8">
        <f t="shared" si="2"/>
        <v>7.0615034168564905E-2</v>
      </c>
      <c r="F4" s="8">
        <f t="shared" si="3"/>
        <v>1.6372437357631E-3</v>
      </c>
      <c r="G4" s="9" t="str">
        <f t="shared" si="0"/>
        <v>51</v>
      </c>
      <c r="H4" s="7">
        <v>0</v>
      </c>
      <c r="I4" s="7">
        <v>0</v>
      </c>
      <c r="J4" s="12" t="s">
        <v>18</v>
      </c>
      <c r="K4" s="12" t="s">
        <v>42</v>
      </c>
      <c r="L4" s="7">
        <v>1</v>
      </c>
      <c r="M4" s="12" t="s">
        <v>106</v>
      </c>
      <c r="N4" s="5"/>
      <c r="O4" s="7">
        <v>1</v>
      </c>
      <c r="P4" s="7" t="s">
        <v>144</v>
      </c>
      <c r="Q4" s="7" t="s">
        <v>151</v>
      </c>
      <c r="R4" s="7" t="s">
        <v>152</v>
      </c>
      <c r="S4" s="7">
        <v>14048</v>
      </c>
      <c r="T4" s="7">
        <v>15413</v>
      </c>
      <c r="U4" s="7">
        <v>135</v>
      </c>
      <c r="V4" s="7" t="s">
        <v>153</v>
      </c>
      <c r="W4" s="7">
        <v>3259</v>
      </c>
      <c r="X4" s="7">
        <v>992</v>
      </c>
      <c r="Y4" s="7">
        <v>15</v>
      </c>
      <c r="Z4" s="7">
        <v>118</v>
      </c>
      <c r="AA4" s="7">
        <v>0</v>
      </c>
      <c r="AB4" s="7">
        <v>0</v>
      </c>
      <c r="AC4" s="7">
        <v>0</v>
      </c>
      <c r="AD4" s="15">
        <v>12981</v>
      </c>
      <c r="AE4" s="7">
        <v>29</v>
      </c>
      <c r="AF4" s="7">
        <v>23</v>
      </c>
    </row>
    <row r="5" spans="1:32" x14ac:dyDescent="0.4">
      <c r="A5" s="5">
        <f>DATE(MID(Q5,1,4),MID(Q5,6,2),MID(Q5,9,2))</f>
        <v>45302</v>
      </c>
      <c r="B5" s="6">
        <f>AD5</f>
        <v>10177</v>
      </c>
      <c r="C5" s="7">
        <f>LEFT(R5,1)*60+MID(R5,4,FIND("分",R5,1)-4)</f>
        <v>245</v>
      </c>
      <c r="D5" s="8">
        <f t="shared" si="1"/>
        <v>7.0098421015365002E-3</v>
      </c>
      <c r="E5" s="8">
        <f t="shared" si="2"/>
        <v>7.3567938823196205E-2</v>
      </c>
      <c r="F5" s="8">
        <f t="shared" si="3"/>
        <v>1.4161297174821201E-3</v>
      </c>
      <c r="G5" s="9" t="str">
        <f t="shared" si="0"/>
        <v>48</v>
      </c>
      <c r="H5" s="7">
        <v>0</v>
      </c>
      <c r="I5" s="7">
        <v>0</v>
      </c>
      <c r="J5" s="12" t="s">
        <v>22</v>
      </c>
      <c r="K5" s="7" t="s">
        <v>22</v>
      </c>
      <c r="L5" s="13"/>
      <c r="M5" s="12" t="s">
        <v>106</v>
      </c>
      <c r="N5" s="5"/>
      <c r="O5" s="7">
        <v>1</v>
      </c>
      <c r="P5" s="7" t="s">
        <v>144</v>
      </c>
      <c r="Q5" s="7" t="s">
        <v>154</v>
      </c>
      <c r="R5" s="7" t="s">
        <v>155</v>
      </c>
      <c r="S5" s="7">
        <v>14123</v>
      </c>
      <c r="T5" s="7">
        <v>15446</v>
      </c>
      <c r="U5" s="7">
        <v>156</v>
      </c>
      <c r="V5" s="7" t="s">
        <v>156</v>
      </c>
      <c r="W5" s="7">
        <v>471</v>
      </c>
      <c r="X5" s="7">
        <v>1039</v>
      </c>
      <c r="Y5" s="7">
        <v>7</v>
      </c>
      <c r="Z5" s="7">
        <v>99</v>
      </c>
      <c r="AA5" s="7">
        <v>0</v>
      </c>
      <c r="AB5" s="7">
        <v>0</v>
      </c>
      <c r="AC5" s="7">
        <v>0</v>
      </c>
      <c r="AD5" s="15">
        <v>10177</v>
      </c>
      <c r="AE5" s="7">
        <v>23</v>
      </c>
      <c r="AF5" s="7">
        <v>20</v>
      </c>
    </row>
    <row r="6" spans="1:32" x14ac:dyDescent="0.4">
      <c r="A6" s="5">
        <f>DATE(MID(Q6,1,4),MID(Q6,6,2),MID(Q6,9,2))</f>
        <v>45301</v>
      </c>
      <c r="B6" s="6">
        <f>AD6</f>
        <v>11348</v>
      </c>
      <c r="C6" s="7">
        <f>LEFT(R6,1)*60+MID(R6,4,FIND("分",R6,1)-4)</f>
        <v>243</v>
      </c>
      <c r="D6" s="8">
        <f t="shared" si="1"/>
        <v>7.7613552001079798E-3</v>
      </c>
      <c r="E6" s="8">
        <f t="shared" si="2"/>
        <v>7.5116420328001601E-2</v>
      </c>
      <c r="F6" s="8">
        <f t="shared" si="3"/>
        <v>1.4847809948032699E-3</v>
      </c>
      <c r="G6" s="9" t="str">
        <f t="shared" si="0"/>
        <v>48</v>
      </c>
      <c r="H6" s="7">
        <v>0</v>
      </c>
      <c r="I6" s="7">
        <v>0</v>
      </c>
      <c r="J6" s="12" t="s">
        <v>18</v>
      </c>
      <c r="K6" s="12" t="s">
        <v>34</v>
      </c>
      <c r="L6" s="7"/>
      <c r="M6" s="12" t="s">
        <v>106</v>
      </c>
      <c r="N6" s="5"/>
      <c r="O6" s="7">
        <v>1</v>
      </c>
      <c r="P6" s="7" t="s">
        <v>144</v>
      </c>
      <c r="Q6" s="7" t="s">
        <v>157</v>
      </c>
      <c r="R6" s="7" t="s">
        <v>158</v>
      </c>
      <c r="S6" s="7">
        <v>14817</v>
      </c>
      <c r="T6" s="7">
        <v>16183</v>
      </c>
      <c r="U6" s="7">
        <v>128</v>
      </c>
      <c r="V6" s="7" t="s">
        <v>156</v>
      </c>
      <c r="W6" s="7">
        <v>239</v>
      </c>
      <c r="X6" s="7">
        <v>1113</v>
      </c>
      <c r="Y6" s="7">
        <v>21</v>
      </c>
      <c r="Z6" s="7">
        <v>115</v>
      </c>
      <c r="AA6" s="7">
        <v>0</v>
      </c>
      <c r="AB6" s="7">
        <v>0</v>
      </c>
      <c r="AC6" s="7">
        <v>0</v>
      </c>
      <c r="AD6" s="15">
        <v>11348</v>
      </c>
      <c r="AE6" s="7">
        <v>28</v>
      </c>
      <c r="AF6" s="7">
        <v>22</v>
      </c>
    </row>
    <row r="7" spans="1:32" x14ac:dyDescent="0.4">
      <c r="A7" s="5">
        <f t="shared" ref="A7:A34" si="4">DATE(MID(Q7,1,4),MID(Q7,6,2),MID(Q7,9,2))</f>
        <v>45300</v>
      </c>
      <c r="B7" s="6">
        <f t="shared" ref="B7:B38" si="5">AD7</f>
        <v>11181</v>
      </c>
      <c r="C7" s="7">
        <f t="shared" ref="C7:C38" si="6">LEFT(R7,1)*60+MID(R7,4,FIND("分",R7,1)-4)</f>
        <v>246</v>
      </c>
      <c r="D7" s="8">
        <f t="shared" si="1"/>
        <v>6.8489141251536602E-3</v>
      </c>
      <c r="E7" s="8">
        <f t="shared" si="2"/>
        <v>6.1815840309079197E-2</v>
      </c>
      <c r="F7" s="8">
        <f t="shared" si="3"/>
        <v>1.22929227887373E-3</v>
      </c>
      <c r="G7" s="9" t="str">
        <f t="shared" si="0"/>
        <v>47</v>
      </c>
      <c r="H7" s="7">
        <v>0</v>
      </c>
      <c r="I7" s="7">
        <v>0</v>
      </c>
      <c r="J7" s="12" t="s">
        <v>20</v>
      </c>
      <c r="K7" s="12" t="s">
        <v>42</v>
      </c>
      <c r="L7" s="7">
        <v>1</v>
      </c>
      <c r="M7" s="12" t="s">
        <v>106</v>
      </c>
      <c r="N7" s="5"/>
      <c r="O7" s="7">
        <v>1</v>
      </c>
      <c r="P7" s="7" t="s">
        <v>144</v>
      </c>
      <c r="Q7" s="7" t="s">
        <v>159</v>
      </c>
      <c r="R7" s="7" t="s">
        <v>160</v>
      </c>
      <c r="S7" s="7">
        <v>17083</v>
      </c>
      <c r="T7" s="7">
        <v>18523</v>
      </c>
      <c r="U7" s="7">
        <v>132</v>
      </c>
      <c r="V7" s="7" t="s">
        <v>161</v>
      </c>
      <c r="W7" s="7">
        <v>290</v>
      </c>
      <c r="X7" s="7">
        <v>1056</v>
      </c>
      <c r="Y7" s="7">
        <v>11</v>
      </c>
      <c r="Z7" s="7">
        <v>117</v>
      </c>
      <c r="AA7" s="7">
        <v>0</v>
      </c>
      <c r="AB7" s="7">
        <v>0</v>
      </c>
      <c r="AC7" s="7">
        <v>0</v>
      </c>
      <c r="AD7" s="15">
        <v>11181</v>
      </c>
      <c r="AE7" s="7">
        <v>25</v>
      </c>
      <c r="AF7" s="7">
        <v>21</v>
      </c>
    </row>
    <row r="8" spans="1:32" x14ac:dyDescent="0.4">
      <c r="A8" s="5">
        <f t="shared" si="4"/>
        <v>45298</v>
      </c>
      <c r="B8" s="6">
        <f t="shared" si="5"/>
        <v>15404</v>
      </c>
      <c r="C8" s="7">
        <f t="shared" si="6"/>
        <v>249</v>
      </c>
      <c r="D8" s="8">
        <f t="shared" si="1"/>
        <v>8.4471867195534001E-3</v>
      </c>
      <c r="E8" s="8">
        <f t="shared" si="2"/>
        <v>8.6969296312619404E-2</v>
      </c>
      <c r="F8" s="8">
        <f t="shared" si="3"/>
        <v>2.0567063317173499E-3</v>
      </c>
      <c r="G8" s="9" t="str">
        <f t="shared" si="0"/>
        <v>55</v>
      </c>
      <c r="H8" s="7">
        <v>0</v>
      </c>
      <c r="I8" s="7">
        <v>0</v>
      </c>
      <c r="J8" s="12" t="s">
        <v>18</v>
      </c>
      <c r="K8" s="12" t="s">
        <v>42</v>
      </c>
      <c r="L8" s="7"/>
      <c r="M8" s="12" t="s">
        <v>106</v>
      </c>
      <c r="N8" s="5"/>
      <c r="O8" s="7">
        <v>1</v>
      </c>
      <c r="P8" s="7" t="s">
        <v>144</v>
      </c>
      <c r="Q8" s="7" t="s">
        <v>162</v>
      </c>
      <c r="R8" s="7" t="s">
        <v>163</v>
      </c>
      <c r="S8" s="7">
        <v>13614</v>
      </c>
      <c r="T8" s="7">
        <v>15186</v>
      </c>
      <c r="U8" s="7">
        <v>168</v>
      </c>
      <c r="V8" s="7" t="s">
        <v>164</v>
      </c>
      <c r="W8" s="7">
        <v>332</v>
      </c>
      <c r="X8" s="7">
        <v>1184</v>
      </c>
      <c r="Y8" s="7">
        <v>13</v>
      </c>
      <c r="Z8" s="7">
        <v>115</v>
      </c>
      <c r="AA8" s="7">
        <v>0</v>
      </c>
      <c r="AB8" s="7">
        <v>0</v>
      </c>
      <c r="AC8" s="7">
        <v>0</v>
      </c>
      <c r="AD8" s="15">
        <v>15404</v>
      </c>
      <c r="AE8" s="7">
        <v>36</v>
      </c>
      <c r="AF8" s="7">
        <v>28</v>
      </c>
    </row>
    <row r="9" spans="1:32" x14ac:dyDescent="0.4">
      <c r="A9" s="5">
        <f t="shared" si="4"/>
        <v>45297</v>
      </c>
      <c r="B9" s="6">
        <f t="shared" si="5"/>
        <v>11387</v>
      </c>
      <c r="C9" s="7">
        <f t="shared" si="6"/>
        <v>240</v>
      </c>
      <c r="D9" s="8">
        <f t="shared" si="1"/>
        <v>7.7595246417336604E-3</v>
      </c>
      <c r="E9" s="8">
        <f t="shared" si="2"/>
        <v>7.4729115693813394E-2</v>
      </c>
      <c r="F9" s="8">
        <f t="shared" si="3"/>
        <v>1.53792380286613E-3</v>
      </c>
      <c r="G9" s="9" t="str">
        <f t="shared" ref="G9:G37" si="7">IF(LEN(V9)&gt;5,(MID(V9,1,1))*60+MID(V9,FIND("钟",V9,1)+1,LEN(V9)-FIND("钟",V9,1)-1),LEFT(V9,2))</f>
        <v>56</v>
      </c>
      <c r="H9" s="7">
        <v>0</v>
      </c>
      <c r="I9" s="7">
        <v>0</v>
      </c>
      <c r="J9" s="12" t="s">
        <v>22</v>
      </c>
      <c r="K9" s="7" t="s">
        <v>22</v>
      </c>
      <c r="L9" s="13"/>
      <c r="M9" s="12" t="s">
        <v>106</v>
      </c>
      <c r="N9" s="5"/>
      <c r="O9" s="7">
        <v>1</v>
      </c>
      <c r="P9" s="7" t="s">
        <v>144</v>
      </c>
      <c r="Q9" s="7" t="s">
        <v>165</v>
      </c>
      <c r="R9" s="7" t="s">
        <v>166</v>
      </c>
      <c r="S9" s="7">
        <v>14305</v>
      </c>
      <c r="T9" s="7">
        <v>15761</v>
      </c>
      <c r="U9" s="7">
        <v>146</v>
      </c>
      <c r="V9" s="7" t="s">
        <v>167</v>
      </c>
      <c r="W9" s="7">
        <v>557</v>
      </c>
      <c r="X9" s="7">
        <v>1069</v>
      </c>
      <c r="Y9" s="7">
        <v>18</v>
      </c>
      <c r="Z9" s="7">
        <v>111</v>
      </c>
      <c r="AA9" s="7">
        <v>0</v>
      </c>
      <c r="AB9" s="7">
        <v>0</v>
      </c>
      <c r="AC9" s="7">
        <v>0</v>
      </c>
      <c r="AD9" s="15">
        <v>11387</v>
      </c>
      <c r="AE9" s="7">
        <v>29</v>
      </c>
      <c r="AF9" s="7">
        <v>22</v>
      </c>
    </row>
    <row r="10" spans="1:32" x14ac:dyDescent="0.4">
      <c r="A10" s="5">
        <f t="shared" si="4"/>
        <v>45296</v>
      </c>
      <c r="B10" s="6">
        <f t="shared" si="5"/>
        <v>15288.9</v>
      </c>
      <c r="C10" s="7">
        <f t="shared" si="6"/>
        <v>240</v>
      </c>
      <c r="D10" s="8">
        <f t="shared" si="1"/>
        <v>6.4516129032258099E-3</v>
      </c>
      <c r="E10" s="8">
        <f t="shared" si="2"/>
        <v>7.4012323305545497E-2</v>
      </c>
      <c r="F10" s="8">
        <f t="shared" si="3"/>
        <v>1.9572308807538998E-3</v>
      </c>
      <c r="G10" s="9" t="str">
        <f t="shared" si="7"/>
        <v>48</v>
      </c>
      <c r="H10" s="7">
        <v>0</v>
      </c>
      <c r="I10" s="7">
        <v>0</v>
      </c>
      <c r="J10" s="12" t="s">
        <v>18</v>
      </c>
      <c r="K10" s="12" t="s">
        <v>34</v>
      </c>
      <c r="L10" s="7"/>
      <c r="M10" s="12" t="s">
        <v>106</v>
      </c>
      <c r="N10" s="5"/>
      <c r="O10" s="7">
        <v>1</v>
      </c>
      <c r="P10" s="7" t="s">
        <v>144</v>
      </c>
      <c r="Q10" s="7" t="s">
        <v>168</v>
      </c>
      <c r="R10" s="7" t="s">
        <v>169</v>
      </c>
      <c r="S10" s="7">
        <v>13795</v>
      </c>
      <c r="T10" s="7">
        <v>15042</v>
      </c>
      <c r="U10" s="7">
        <v>118</v>
      </c>
      <c r="V10" s="7" t="s">
        <v>156</v>
      </c>
      <c r="W10" s="7">
        <v>662</v>
      </c>
      <c r="X10" s="7">
        <v>1021</v>
      </c>
      <c r="Y10" s="7">
        <v>15</v>
      </c>
      <c r="Z10" s="7">
        <v>89</v>
      </c>
      <c r="AA10" s="7">
        <v>0</v>
      </c>
      <c r="AB10" s="7">
        <v>0</v>
      </c>
      <c r="AC10" s="7">
        <v>0</v>
      </c>
      <c r="AD10" s="16">
        <v>15288.9</v>
      </c>
      <c r="AE10" s="7">
        <v>38</v>
      </c>
      <c r="AF10" s="7">
        <v>27</v>
      </c>
    </row>
    <row r="11" spans="1:32" x14ac:dyDescent="0.4">
      <c r="A11" s="5">
        <f t="shared" si="4"/>
        <v>45295</v>
      </c>
      <c r="B11" s="6">
        <f t="shared" si="5"/>
        <v>13797</v>
      </c>
      <c r="C11" s="7">
        <f t="shared" si="6"/>
        <v>246</v>
      </c>
      <c r="D11" s="8">
        <f t="shared" si="1"/>
        <v>8.29875518672199E-3</v>
      </c>
      <c r="E11" s="8">
        <f t="shared" si="2"/>
        <v>8.0197453140649605E-2</v>
      </c>
      <c r="F11" s="8">
        <f t="shared" si="3"/>
        <v>2.0746887966805001E-3</v>
      </c>
      <c r="G11" s="9" t="str">
        <f t="shared" si="7"/>
        <v>50</v>
      </c>
      <c r="H11" s="7">
        <v>0</v>
      </c>
      <c r="I11" s="7">
        <v>0</v>
      </c>
      <c r="J11" s="12" t="s">
        <v>20</v>
      </c>
      <c r="K11" s="12" t="s">
        <v>42</v>
      </c>
      <c r="L11" s="7"/>
      <c r="M11" s="12" t="s">
        <v>106</v>
      </c>
      <c r="N11" s="5"/>
      <c r="O11" s="7">
        <v>1</v>
      </c>
      <c r="P11" s="7" t="s">
        <v>144</v>
      </c>
      <c r="Q11" s="7" t="s">
        <v>170</v>
      </c>
      <c r="R11" s="7" t="s">
        <v>171</v>
      </c>
      <c r="S11" s="7">
        <v>13978</v>
      </c>
      <c r="T11" s="7">
        <v>15464</v>
      </c>
      <c r="U11" s="7">
        <v>136</v>
      </c>
      <c r="V11" s="7" t="s">
        <v>172</v>
      </c>
      <c r="W11" s="7">
        <v>203</v>
      </c>
      <c r="X11" s="7">
        <v>1121</v>
      </c>
      <c r="Y11" s="7">
        <v>18</v>
      </c>
      <c r="Z11" s="7">
        <v>116</v>
      </c>
      <c r="AA11" s="7">
        <v>0</v>
      </c>
      <c r="AB11" s="7">
        <v>0</v>
      </c>
      <c r="AC11" s="7">
        <v>0</v>
      </c>
      <c r="AD11" s="15">
        <v>13797</v>
      </c>
      <c r="AE11" s="7">
        <v>33</v>
      </c>
      <c r="AF11" s="7">
        <v>29</v>
      </c>
    </row>
    <row r="12" spans="1:32" x14ac:dyDescent="0.4">
      <c r="A12" s="5">
        <f t="shared" si="4"/>
        <v>45294</v>
      </c>
      <c r="B12" s="6">
        <f t="shared" si="5"/>
        <v>15197</v>
      </c>
      <c r="C12" s="7">
        <f t="shared" si="6"/>
        <v>259</v>
      </c>
      <c r="D12" s="8">
        <f t="shared" si="1"/>
        <v>8.9245621912887301E-3</v>
      </c>
      <c r="E12" s="8">
        <f t="shared" si="2"/>
        <v>7.5606196677144105E-2</v>
      </c>
      <c r="F12" s="8">
        <f t="shared" si="3"/>
        <v>1.7400089806915099E-3</v>
      </c>
      <c r="G12" s="9" t="str">
        <f t="shared" si="7"/>
        <v>52</v>
      </c>
      <c r="H12" s="7">
        <v>0</v>
      </c>
      <c r="I12" s="7">
        <v>0</v>
      </c>
      <c r="J12" s="12" t="s">
        <v>18</v>
      </c>
      <c r="K12" s="12" t="s">
        <v>42</v>
      </c>
      <c r="L12" s="7"/>
      <c r="M12" s="12" t="s">
        <v>106</v>
      </c>
      <c r="N12" s="5"/>
      <c r="O12" s="7">
        <v>1</v>
      </c>
      <c r="P12" s="7" t="s">
        <v>144</v>
      </c>
      <c r="Q12" s="7" t="s">
        <v>173</v>
      </c>
      <c r="R12" s="7" t="s">
        <v>174</v>
      </c>
      <c r="S12" s="7">
        <v>17816</v>
      </c>
      <c r="T12" s="7">
        <v>19566</v>
      </c>
      <c r="U12" s="7">
        <v>116</v>
      </c>
      <c r="V12" s="7" t="s">
        <v>150</v>
      </c>
      <c r="W12" s="7">
        <v>759</v>
      </c>
      <c r="X12" s="7">
        <v>1347</v>
      </c>
      <c r="Y12" s="7">
        <v>21</v>
      </c>
      <c r="Z12" s="7">
        <v>159</v>
      </c>
      <c r="AA12" s="7">
        <v>0</v>
      </c>
      <c r="AB12" s="7">
        <v>0</v>
      </c>
      <c r="AC12" s="7">
        <v>0</v>
      </c>
      <c r="AD12" s="15">
        <v>15197</v>
      </c>
      <c r="AE12" s="7">
        <v>39</v>
      </c>
      <c r="AF12" s="7">
        <v>31</v>
      </c>
    </row>
    <row r="13" spans="1:32" x14ac:dyDescent="0.4">
      <c r="A13" s="5">
        <f t="shared" si="4"/>
        <v>45293</v>
      </c>
      <c r="B13" s="6">
        <f t="shared" si="5"/>
        <v>10184</v>
      </c>
      <c r="C13" s="7">
        <f t="shared" si="6"/>
        <v>240</v>
      </c>
      <c r="D13" s="8">
        <f t="shared" si="1"/>
        <v>7.9752175059319801E-3</v>
      </c>
      <c r="E13" s="8">
        <f t="shared" si="2"/>
        <v>6.2615344054837901E-2</v>
      </c>
      <c r="F13" s="8">
        <f t="shared" si="3"/>
        <v>1.31821776957553E-3</v>
      </c>
      <c r="G13" s="9" t="str">
        <f t="shared" si="7"/>
        <v>52</v>
      </c>
      <c r="H13" s="7">
        <v>0</v>
      </c>
      <c r="I13" s="7">
        <v>0</v>
      </c>
      <c r="J13" s="12" t="s">
        <v>22</v>
      </c>
      <c r="K13" s="7" t="s">
        <v>22</v>
      </c>
      <c r="L13" s="13"/>
      <c r="M13" s="12" t="s">
        <v>106</v>
      </c>
      <c r="N13" s="5"/>
      <c r="O13" s="7">
        <v>1</v>
      </c>
      <c r="P13" s="7" t="s">
        <v>144</v>
      </c>
      <c r="Q13" s="7" t="s">
        <v>175</v>
      </c>
      <c r="R13" s="7" t="s">
        <v>166</v>
      </c>
      <c r="S13" s="7">
        <v>15172</v>
      </c>
      <c r="T13" s="7">
        <v>16764</v>
      </c>
      <c r="U13" s="7">
        <v>154</v>
      </c>
      <c r="V13" s="7" t="s">
        <v>150</v>
      </c>
      <c r="W13" s="7">
        <v>57</v>
      </c>
      <c r="X13" s="7">
        <v>950</v>
      </c>
      <c r="Y13" s="7">
        <v>12</v>
      </c>
      <c r="Z13" s="7">
        <v>121</v>
      </c>
      <c r="AA13" s="7">
        <v>0</v>
      </c>
      <c r="AB13" s="7">
        <v>0</v>
      </c>
      <c r="AC13" s="7">
        <v>0</v>
      </c>
      <c r="AD13" s="15">
        <v>10184</v>
      </c>
      <c r="AE13" s="7">
        <v>25</v>
      </c>
      <c r="AF13" s="7">
        <v>20</v>
      </c>
    </row>
    <row r="14" spans="1:32" x14ac:dyDescent="0.4">
      <c r="A14" s="5">
        <f t="shared" si="4"/>
        <v>45291</v>
      </c>
      <c r="B14" s="6">
        <f t="shared" si="5"/>
        <v>15031</v>
      </c>
      <c r="C14" s="7">
        <f t="shared" si="6"/>
        <v>248</v>
      </c>
      <c r="D14" s="8">
        <f t="shared" si="1"/>
        <v>7.5274725274725304E-3</v>
      </c>
      <c r="E14" s="8">
        <f t="shared" si="2"/>
        <v>6.8241758241758196E-2</v>
      </c>
      <c r="F14" s="8">
        <f t="shared" si="3"/>
        <v>1.7032967032966999E-3</v>
      </c>
      <c r="G14" s="9" t="str">
        <f t="shared" si="7"/>
        <v>47</v>
      </c>
      <c r="H14" s="7">
        <v>0</v>
      </c>
      <c r="I14" s="7">
        <v>0</v>
      </c>
      <c r="J14" s="12" t="s">
        <v>18</v>
      </c>
      <c r="K14" s="12" t="s">
        <v>34</v>
      </c>
      <c r="L14" s="7">
        <v>1</v>
      </c>
      <c r="M14" s="12" t="s">
        <v>106</v>
      </c>
      <c r="N14" s="5"/>
      <c r="O14" s="7">
        <v>1</v>
      </c>
      <c r="P14" s="7" t="s">
        <v>144</v>
      </c>
      <c r="Q14" s="7" t="s">
        <v>176</v>
      </c>
      <c r="R14" s="7" t="s">
        <v>177</v>
      </c>
      <c r="S14" s="7">
        <v>18200</v>
      </c>
      <c r="T14" s="7">
        <v>19962</v>
      </c>
      <c r="U14" s="7">
        <v>173</v>
      </c>
      <c r="V14" s="7" t="s">
        <v>161</v>
      </c>
      <c r="W14" s="7">
        <v>187</v>
      </c>
      <c r="X14" s="7">
        <v>1242</v>
      </c>
      <c r="Y14" s="7">
        <v>17</v>
      </c>
      <c r="Z14" s="7">
        <v>137</v>
      </c>
      <c r="AA14" s="7">
        <v>0</v>
      </c>
      <c r="AB14" s="7">
        <v>0</v>
      </c>
      <c r="AC14" s="7">
        <v>0</v>
      </c>
      <c r="AD14" s="15">
        <v>15031</v>
      </c>
      <c r="AE14" s="7">
        <v>35</v>
      </c>
      <c r="AF14" s="7">
        <v>31</v>
      </c>
    </row>
    <row r="15" spans="1:32" x14ac:dyDescent="0.4">
      <c r="A15" s="5">
        <f t="shared" si="4"/>
        <v>45290</v>
      </c>
      <c r="B15" s="6">
        <f t="shared" si="5"/>
        <v>15308</v>
      </c>
      <c r="C15" s="7">
        <f t="shared" si="6"/>
        <v>244</v>
      </c>
      <c r="D15" s="8">
        <f t="shared" si="1"/>
        <v>9.1659028414298807E-3</v>
      </c>
      <c r="E15" s="8">
        <f t="shared" si="2"/>
        <v>8.5766662301950999E-2</v>
      </c>
      <c r="F15" s="8">
        <f t="shared" si="3"/>
        <v>2.0295927720308999E-3</v>
      </c>
      <c r="G15" s="9" t="str">
        <f t="shared" si="7"/>
        <v>47</v>
      </c>
      <c r="H15" s="7">
        <v>0</v>
      </c>
      <c r="I15" s="7">
        <v>0</v>
      </c>
      <c r="J15" s="12" t="s">
        <v>20</v>
      </c>
      <c r="K15" s="12" t="s">
        <v>42</v>
      </c>
      <c r="L15" s="7"/>
      <c r="M15" s="12" t="s">
        <v>106</v>
      </c>
      <c r="N15" s="5"/>
      <c r="O15" s="7">
        <v>1</v>
      </c>
      <c r="P15" s="7" t="s">
        <v>144</v>
      </c>
      <c r="Q15" s="7" t="s">
        <v>178</v>
      </c>
      <c r="R15" s="7" t="s">
        <v>179</v>
      </c>
      <c r="S15" s="7">
        <v>15274</v>
      </c>
      <c r="T15" s="7">
        <v>16799</v>
      </c>
      <c r="U15" s="7">
        <v>113</v>
      </c>
      <c r="V15" s="7" t="s">
        <v>161</v>
      </c>
      <c r="W15" s="7">
        <v>221</v>
      </c>
      <c r="X15" s="7">
        <v>1310</v>
      </c>
      <c r="Y15" s="7">
        <v>17</v>
      </c>
      <c r="Z15" s="7">
        <v>140</v>
      </c>
      <c r="AA15" s="7">
        <v>0</v>
      </c>
      <c r="AB15" s="7">
        <v>0</v>
      </c>
      <c r="AC15" s="7">
        <v>0</v>
      </c>
      <c r="AD15" s="15">
        <v>15308</v>
      </c>
      <c r="AE15" s="7">
        <v>37</v>
      </c>
      <c r="AF15" s="7">
        <v>31</v>
      </c>
    </row>
    <row r="16" spans="1:32" x14ac:dyDescent="0.4">
      <c r="A16" s="5">
        <f t="shared" si="4"/>
        <v>45289</v>
      </c>
      <c r="B16" s="6">
        <f t="shared" si="5"/>
        <v>8292</v>
      </c>
      <c r="C16" s="7">
        <f t="shared" si="6"/>
        <v>241</v>
      </c>
      <c r="D16" s="8">
        <f t="shared" si="1"/>
        <v>7.1076464519087496E-3</v>
      </c>
      <c r="E16" s="8">
        <f t="shared" si="2"/>
        <v>0.111429554052505</v>
      </c>
      <c r="F16" s="8">
        <f t="shared" si="3"/>
        <v>1.9488708013298201E-3</v>
      </c>
      <c r="G16" s="9" t="str">
        <f t="shared" si="7"/>
        <v>51</v>
      </c>
      <c r="H16" s="7">
        <v>0</v>
      </c>
      <c r="I16" s="7">
        <v>0</v>
      </c>
      <c r="J16" s="12" t="s">
        <v>18</v>
      </c>
      <c r="K16" s="12" t="s">
        <v>42</v>
      </c>
      <c r="L16" s="7"/>
      <c r="M16" s="12" t="s">
        <v>106</v>
      </c>
      <c r="N16" s="5"/>
      <c r="O16" s="7">
        <v>1</v>
      </c>
      <c r="P16" s="7" t="s">
        <v>144</v>
      </c>
      <c r="Q16" s="7" t="s">
        <v>180</v>
      </c>
      <c r="R16" s="7" t="s">
        <v>181</v>
      </c>
      <c r="S16" s="7">
        <v>8723</v>
      </c>
      <c r="T16" s="7">
        <v>9549</v>
      </c>
      <c r="U16" s="7">
        <v>84</v>
      </c>
      <c r="V16" s="7" t="s">
        <v>153</v>
      </c>
      <c r="W16" s="7">
        <v>200</v>
      </c>
      <c r="X16" s="7">
        <v>972</v>
      </c>
      <c r="Y16" s="7">
        <v>10</v>
      </c>
      <c r="Z16" s="7">
        <v>62</v>
      </c>
      <c r="AA16" s="7">
        <v>0</v>
      </c>
      <c r="AB16" s="7">
        <v>0</v>
      </c>
      <c r="AC16" s="7">
        <v>0</v>
      </c>
      <c r="AD16" s="15">
        <v>8292</v>
      </c>
      <c r="AE16" s="7">
        <v>18</v>
      </c>
      <c r="AF16" s="7">
        <v>17</v>
      </c>
    </row>
    <row r="17" spans="1:32" x14ac:dyDescent="0.4">
      <c r="A17" s="5">
        <f t="shared" si="4"/>
        <v>45288</v>
      </c>
      <c r="B17" s="6">
        <f t="shared" si="5"/>
        <v>6902</v>
      </c>
      <c r="C17" s="7">
        <f t="shared" si="6"/>
        <v>251</v>
      </c>
      <c r="D17" s="8">
        <f t="shared" si="1"/>
        <v>6.3321967851923998E-3</v>
      </c>
      <c r="E17" s="8">
        <f t="shared" si="2"/>
        <v>0.125832115603182</v>
      </c>
      <c r="F17" s="8">
        <f t="shared" si="3"/>
        <v>1.9483682415976601E-3</v>
      </c>
      <c r="G17" s="9">
        <f t="shared" si="7"/>
        <v>61</v>
      </c>
      <c r="H17" s="7">
        <v>0</v>
      </c>
      <c r="I17" s="7">
        <v>0</v>
      </c>
      <c r="J17" s="12" t="s">
        <v>22</v>
      </c>
      <c r="K17" s="7" t="s">
        <v>22</v>
      </c>
      <c r="L17" s="13"/>
      <c r="M17" s="12" t="s">
        <v>106</v>
      </c>
      <c r="N17" s="5"/>
      <c r="O17" s="7">
        <v>1</v>
      </c>
      <c r="P17" s="7" t="s">
        <v>144</v>
      </c>
      <c r="Q17" s="7" t="s">
        <v>182</v>
      </c>
      <c r="R17" s="7" t="s">
        <v>183</v>
      </c>
      <c r="S17" s="7">
        <v>6159</v>
      </c>
      <c r="T17" s="7">
        <v>6756</v>
      </c>
      <c r="U17" s="7">
        <v>66</v>
      </c>
      <c r="V17" s="7" t="s">
        <v>184</v>
      </c>
      <c r="W17" s="7">
        <v>306</v>
      </c>
      <c r="X17" s="7">
        <v>775</v>
      </c>
      <c r="Y17" s="7">
        <v>8</v>
      </c>
      <c r="Z17" s="7">
        <v>39</v>
      </c>
      <c r="AA17" s="7">
        <v>0</v>
      </c>
      <c r="AB17" s="7">
        <v>0</v>
      </c>
      <c r="AC17" s="7">
        <v>0</v>
      </c>
      <c r="AD17" s="15">
        <v>6902</v>
      </c>
      <c r="AE17" s="7">
        <v>16</v>
      </c>
      <c r="AF17" s="7">
        <v>12</v>
      </c>
    </row>
    <row r="18" spans="1:32" x14ac:dyDescent="0.4">
      <c r="A18" s="5">
        <f t="shared" si="4"/>
        <v>45287</v>
      </c>
      <c r="B18" s="6">
        <f t="shared" si="5"/>
        <v>11202</v>
      </c>
      <c r="C18" s="7">
        <f t="shared" si="6"/>
        <v>240</v>
      </c>
      <c r="D18" s="8">
        <f t="shared" si="1"/>
        <v>7.4260390465924102E-3</v>
      </c>
      <c r="E18" s="8">
        <f t="shared" si="2"/>
        <v>0.11091148640555799</v>
      </c>
      <c r="F18" s="8">
        <f t="shared" si="3"/>
        <v>2.6350461133069799E-3</v>
      </c>
      <c r="G18" s="9" t="str">
        <f t="shared" si="7"/>
        <v>52</v>
      </c>
      <c r="H18" s="7">
        <v>0</v>
      </c>
      <c r="I18" s="7">
        <v>0</v>
      </c>
      <c r="J18" s="12" t="s">
        <v>18</v>
      </c>
      <c r="K18" s="12" t="s">
        <v>34</v>
      </c>
      <c r="L18" s="7"/>
      <c r="M18" s="12" t="s">
        <v>106</v>
      </c>
      <c r="N18" s="5"/>
      <c r="O18" s="7">
        <v>1</v>
      </c>
      <c r="P18" s="7" t="s">
        <v>144</v>
      </c>
      <c r="Q18" s="7" t="s">
        <v>185</v>
      </c>
      <c r="R18" s="7" t="s">
        <v>186</v>
      </c>
      <c r="S18" s="7">
        <v>8349</v>
      </c>
      <c r="T18" s="7">
        <v>9090</v>
      </c>
      <c r="U18" s="7">
        <v>92</v>
      </c>
      <c r="V18" s="7" t="s">
        <v>150</v>
      </c>
      <c r="W18" s="7">
        <v>198</v>
      </c>
      <c r="X18" s="7">
        <v>926</v>
      </c>
      <c r="Y18" s="7">
        <v>9</v>
      </c>
      <c r="Z18" s="7">
        <v>62</v>
      </c>
      <c r="AA18" s="7">
        <v>0</v>
      </c>
      <c r="AB18" s="7">
        <v>0</v>
      </c>
      <c r="AC18" s="7">
        <v>0</v>
      </c>
      <c r="AD18" s="15">
        <v>11202</v>
      </c>
      <c r="AE18" s="7">
        <v>26</v>
      </c>
      <c r="AF18" s="7">
        <v>22</v>
      </c>
    </row>
    <row r="19" spans="1:32" x14ac:dyDescent="0.4">
      <c r="A19" s="5">
        <f t="shared" si="4"/>
        <v>45286</v>
      </c>
      <c r="B19" s="6">
        <f t="shared" si="5"/>
        <v>8060</v>
      </c>
      <c r="C19" s="7">
        <f t="shared" si="6"/>
        <v>244</v>
      </c>
      <c r="D19" s="8">
        <f t="shared" si="1"/>
        <v>5.6414306668171096E-3</v>
      </c>
      <c r="E19" s="8">
        <f t="shared" si="2"/>
        <v>9.0262890669073698E-2</v>
      </c>
      <c r="F19" s="8">
        <f t="shared" si="3"/>
        <v>1.3539433600361099E-3</v>
      </c>
      <c r="G19" s="9" t="str">
        <f t="shared" si="7"/>
        <v>51</v>
      </c>
      <c r="H19" s="7">
        <v>0</v>
      </c>
      <c r="I19" s="7">
        <v>0</v>
      </c>
      <c r="J19" s="12" t="s">
        <v>20</v>
      </c>
      <c r="K19" s="12" t="s">
        <v>42</v>
      </c>
      <c r="L19" s="7">
        <v>1</v>
      </c>
      <c r="M19" s="12" t="s">
        <v>106</v>
      </c>
      <c r="N19" s="5"/>
      <c r="O19" s="7">
        <v>1</v>
      </c>
      <c r="P19" s="7" t="s">
        <v>144</v>
      </c>
      <c r="Q19" s="7" t="s">
        <v>187</v>
      </c>
      <c r="R19" s="7" t="s">
        <v>188</v>
      </c>
      <c r="S19" s="7">
        <v>8863</v>
      </c>
      <c r="T19" s="7">
        <v>9542</v>
      </c>
      <c r="U19" s="7">
        <v>78</v>
      </c>
      <c r="V19" s="7" t="s">
        <v>153</v>
      </c>
      <c r="W19" s="7">
        <v>437</v>
      </c>
      <c r="X19" s="7">
        <v>800</v>
      </c>
      <c r="Y19" s="7">
        <v>8</v>
      </c>
      <c r="Z19" s="7">
        <v>50</v>
      </c>
      <c r="AA19" s="7">
        <v>0</v>
      </c>
      <c r="AB19" s="7">
        <v>0</v>
      </c>
      <c r="AC19" s="7">
        <v>0</v>
      </c>
      <c r="AD19" s="15">
        <v>8060</v>
      </c>
      <c r="AE19" s="7">
        <v>18</v>
      </c>
      <c r="AF19" s="7">
        <v>12</v>
      </c>
    </row>
    <row r="20" spans="1:32" x14ac:dyDescent="0.4">
      <c r="A20" s="5">
        <f t="shared" si="4"/>
        <v>45284</v>
      </c>
      <c r="B20" s="6">
        <f t="shared" si="5"/>
        <v>11419</v>
      </c>
      <c r="C20" s="7">
        <f t="shared" si="6"/>
        <v>240</v>
      </c>
      <c r="D20" s="8">
        <f t="shared" si="1"/>
        <v>1.3160086623354999E-2</v>
      </c>
      <c r="E20" s="8">
        <f t="shared" si="2"/>
        <v>0.17008162585374001</v>
      </c>
      <c r="F20" s="8">
        <f t="shared" si="3"/>
        <v>3.1650841246043601E-3</v>
      </c>
      <c r="G20" s="9">
        <f t="shared" si="7"/>
        <v>61</v>
      </c>
      <c r="H20" s="7">
        <v>0</v>
      </c>
      <c r="I20" s="7">
        <v>0</v>
      </c>
      <c r="J20" s="12" t="s">
        <v>18</v>
      </c>
      <c r="K20" s="12" t="s">
        <v>42</v>
      </c>
      <c r="L20" s="7"/>
      <c r="M20" s="12" t="s">
        <v>106</v>
      </c>
      <c r="N20" s="5"/>
      <c r="O20" s="7">
        <v>1</v>
      </c>
      <c r="P20" s="7" t="s">
        <v>144</v>
      </c>
      <c r="Q20" s="7" t="s">
        <v>189</v>
      </c>
      <c r="R20" s="7" t="s">
        <v>190</v>
      </c>
      <c r="S20" s="7">
        <v>6003</v>
      </c>
      <c r="T20" s="7">
        <v>6698</v>
      </c>
      <c r="U20" s="7">
        <v>63</v>
      </c>
      <c r="V20" s="7" t="s">
        <v>184</v>
      </c>
      <c r="W20" s="7">
        <v>767</v>
      </c>
      <c r="X20" s="7">
        <v>1021</v>
      </c>
      <c r="Y20" s="7">
        <v>8</v>
      </c>
      <c r="Z20" s="7">
        <v>79</v>
      </c>
      <c r="AA20" s="7">
        <v>0</v>
      </c>
      <c r="AB20" s="7">
        <v>0</v>
      </c>
      <c r="AC20" s="7">
        <v>0</v>
      </c>
      <c r="AD20" s="15">
        <v>11419</v>
      </c>
      <c r="AE20" s="7">
        <v>25</v>
      </c>
      <c r="AF20" s="7">
        <v>19</v>
      </c>
    </row>
    <row r="21" spans="1:32" x14ac:dyDescent="0.4">
      <c r="A21" s="5">
        <f t="shared" si="4"/>
        <v>45283</v>
      </c>
      <c r="B21" s="6">
        <f t="shared" si="5"/>
        <v>5674</v>
      </c>
      <c r="C21" s="7">
        <f t="shared" si="6"/>
        <v>240</v>
      </c>
      <c r="D21" s="8">
        <f t="shared" si="1"/>
        <v>7.0462768996381597E-3</v>
      </c>
      <c r="E21" s="8">
        <f t="shared" si="2"/>
        <v>0.109312511902495</v>
      </c>
      <c r="F21" s="8">
        <f t="shared" si="3"/>
        <v>2.0948390782708098E-3</v>
      </c>
      <c r="G21" s="9" t="str">
        <f t="shared" si="7"/>
        <v>58</v>
      </c>
      <c r="H21" s="7">
        <v>0</v>
      </c>
      <c r="I21" s="7">
        <v>0</v>
      </c>
      <c r="J21" s="12" t="s">
        <v>22</v>
      </c>
      <c r="K21" s="7" t="s">
        <v>22</v>
      </c>
      <c r="L21" s="13"/>
      <c r="M21" s="12" t="s">
        <v>106</v>
      </c>
      <c r="N21" s="5"/>
      <c r="O21" s="7">
        <v>1</v>
      </c>
      <c r="P21" s="7" t="s">
        <v>144</v>
      </c>
      <c r="Q21" s="7" t="s">
        <v>191</v>
      </c>
      <c r="R21" s="7" t="s">
        <v>192</v>
      </c>
      <c r="S21" s="7">
        <v>5251</v>
      </c>
      <c r="T21" s="7">
        <v>5818</v>
      </c>
      <c r="U21" s="7">
        <v>69</v>
      </c>
      <c r="V21" s="7" t="s">
        <v>193</v>
      </c>
      <c r="W21" s="7">
        <v>300</v>
      </c>
      <c r="X21" s="7">
        <v>574</v>
      </c>
      <c r="Y21" s="7">
        <v>3</v>
      </c>
      <c r="Z21" s="7">
        <v>37</v>
      </c>
      <c r="AA21" s="7">
        <v>0</v>
      </c>
      <c r="AB21" s="7">
        <v>0</v>
      </c>
      <c r="AC21" s="7">
        <v>0</v>
      </c>
      <c r="AD21" s="15">
        <v>5674</v>
      </c>
      <c r="AE21" s="7">
        <v>12</v>
      </c>
      <c r="AF21" s="7">
        <v>11</v>
      </c>
    </row>
    <row r="22" spans="1:32" x14ac:dyDescent="0.4">
      <c r="A22" s="5">
        <f t="shared" si="4"/>
        <v>45282</v>
      </c>
      <c r="B22" s="6">
        <f t="shared" si="5"/>
        <v>4147</v>
      </c>
      <c r="C22" s="7">
        <f t="shared" si="6"/>
        <v>241</v>
      </c>
      <c r="D22" s="8">
        <f t="shared" si="1"/>
        <v>5.8611361587015296E-3</v>
      </c>
      <c r="E22" s="8">
        <f t="shared" si="2"/>
        <v>0.123534715960325</v>
      </c>
      <c r="F22" s="8">
        <f t="shared" si="3"/>
        <v>1.35256988277728E-3</v>
      </c>
      <c r="G22" s="9" t="str">
        <f t="shared" si="7"/>
        <v>55</v>
      </c>
      <c r="H22" s="7">
        <v>0</v>
      </c>
      <c r="I22" s="7">
        <v>0</v>
      </c>
      <c r="J22" s="12" t="s">
        <v>18</v>
      </c>
      <c r="K22" s="12" t="s">
        <v>34</v>
      </c>
      <c r="L22" s="7">
        <v>1</v>
      </c>
      <c r="M22" s="12" t="s">
        <v>106</v>
      </c>
      <c r="N22" s="5"/>
      <c r="O22" s="7">
        <v>1</v>
      </c>
      <c r="P22" s="7" t="s">
        <v>144</v>
      </c>
      <c r="Q22" s="7" t="s">
        <v>194</v>
      </c>
      <c r="R22" s="7" t="s">
        <v>195</v>
      </c>
      <c r="S22" s="7">
        <v>4436</v>
      </c>
      <c r="T22" s="7">
        <v>4870</v>
      </c>
      <c r="U22" s="7">
        <v>45</v>
      </c>
      <c r="V22" s="7" t="s">
        <v>164</v>
      </c>
      <c r="W22" s="7">
        <v>535</v>
      </c>
      <c r="X22" s="7">
        <v>548</v>
      </c>
      <c r="Y22" s="7">
        <v>2</v>
      </c>
      <c r="Z22" s="7">
        <v>26</v>
      </c>
      <c r="AA22" s="7">
        <v>0</v>
      </c>
      <c r="AB22" s="7">
        <v>0</v>
      </c>
      <c r="AC22" s="7">
        <v>0</v>
      </c>
      <c r="AD22" s="15">
        <v>4147</v>
      </c>
      <c r="AE22" s="7">
        <v>9</v>
      </c>
      <c r="AF22" s="7">
        <v>6</v>
      </c>
    </row>
    <row r="23" spans="1:32" x14ac:dyDescent="0.4">
      <c r="A23" s="5">
        <f t="shared" si="4"/>
        <v>45281</v>
      </c>
      <c r="B23" s="6">
        <f t="shared" si="5"/>
        <v>10552</v>
      </c>
      <c r="C23" s="7">
        <f t="shared" si="6"/>
        <v>243</v>
      </c>
      <c r="D23" s="8">
        <f t="shared" si="1"/>
        <v>7.8740157480314994E-3</v>
      </c>
      <c r="E23" s="8">
        <f t="shared" si="2"/>
        <v>0.11636045494313201</v>
      </c>
      <c r="F23" s="8">
        <f t="shared" si="3"/>
        <v>2.33304170312044E-3</v>
      </c>
      <c r="G23" s="9" t="str">
        <f t="shared" si="7"/>
        <v>53</v>
      </c>
      <c r="H23" s="7">
        <v>0</v>
      </c>
      <c r="I23" s="7">
        <v>0</v>
      </c>
      <c r="J23" s="12" t="s">
        <v>20</v>
      </c>
      <c r="K23" s="12" t="s">
        <v>42</v>
      </c>
      <c r="L23" s="7">
        <v>1</v>
      </c>
      <c r="M23" s="12" t="s">
        <v>106</v>
      </c>
      <c r="N23" s="5"/>
      <c r="O23" s="7">
        <v>1</v>
      </c>
      <c r="P23" s="7" t="s">
        <v>144</v>
      </c>
      <c r="Q23" s="7" t="s">
        <v>196</v>
      </c>
      <c r="R23" s="7" t="s">
        <v>197</v>
      </c>
      <c r="S23" s="7">
        <v>6858</v>
      </c>
      <c r="T23" s="7">
        <v>7608</v>
      </c>
      <c r="U23" s="7">
        <v>75</v>
      </c>
      <c r="V23" s="7" t="s">
        <v>198</v>
      </c>
      <c r="W23" s="7">
        <v>141</v>
      </c>
      <c r="X23" s="7">
        <v>798</v>
      </c>
      <c r="Y23" s="7">
        <v>3</v>
      </c>
      <c r="Z23" s="7">
        <v>54</v>
      </c>
      <c r="AA23" s="7">
        <v>0</v>
      </c>
      <c r="AB23" s="7">
        <v>0</v>
      </c>
      <c r="AC23" s="7">
        <v>0</v>
      </c>
      <c r="AD23" s="15">
        <v>10552</v>
      </c>
      <c r="AE23" s="7">
        <v>26</v>
      </c>
      <c r="AF23" s="7">
        <v>16</v>
      </c>
    </row>
    <row r="24" spans="1:32" x14ac:dyDescent="0.4">
      <c r="A24" s="5">
        <f t="shared" si="4"/>
        <v>45280</v>
      </c>
      <c r="B24" s="6">
        <f t="shared" si="5"/>
        <v>6537</v>
      </c>
      <c r="C24" s="7">
        <f t="shared" si="6"/>
        <v>249</v>
      </c>
      <c r="D24" s="8">
        <f t="shared" si="1"/>
        <v>7.5102040816326498E-3</v>
      </c>
      <c r="E24" s="8">
        <f t="shared" si="2"/>
        <v>0.10906122448979599</v>
      </c>
      <c r="F24" s="8">
        <f t="shared" si="3"/>
        <v>1.7959183673469401E-3</v>
      </c>
      <c r="G24" s="9" t="str">
        <f t="shared" si="7"/>
        <v>55</v>
      </c>
      <c r="H24" s="7">
        <v>0</v>
      </c>
      <c r="I24" s="7">
        <v>0</v>
      </c>
      <c r="J24" s="12" t="s">
        <v>18</v>
      </c>
      <c r="K24" s="12" t="s">
        <v>42</v>
      </c>
      <c r="L24" s="7"/>
      <c r="M24" s="12" t="s">
        <v>106</v>
      </c>
      <c r="N24" s="5"/>
      <c r="O24" s="7">
        <v>1</v>
      </c>
      <c r="P24" s="7" t="s">
        <v>144</v>
      </c>
      <c r="Q24" s="7" t="s">
        <v>199</v>
      </c>
      <c r="R24" s="7" t="s">
        <v>200</v>
      </c>
      <c r="S24" s="7">
        <v>6125</v>
      </c>
      <c r="T24" s="7">
        <v>6779</v>
      </c>
      <c r="U24" s="7">
        <v>75</v>
      </c>
      <c r="V24" s="7" t="s">
        <v>164</v>
      </c>
      <c r="W24" s="7">
        <v>588</v>
      </c>
      <c r="X24" s="7">
        <v>668</v>
      </c>
      <c r="Y24" s="7">
        <v>6</v>
      </c>
      <c r="Z24" s="7">
        <v>46</v>
      </c>
      <c r="AA24" s="7">
        <v>0</v>
      </c>
      <c r="AB24" s="7">
        <v>0</v>
      </c>
      <c r="AC24" s="7">
        <v>0</v>
      </c>
      <c r="AD24" s="15">
        <v>6537</v>
      </c>
      <c r="AE24" s="7">
        <v>13</v>
      </c>
      <c r="AF24" s="7">
        <v>11</v>
      </c>
    </row>
    <row r="25" spans="1:32" x14ac:dyDescent="0.4">
      <c r="A25" s="5">
        <f t="shared" si="4"/>
        <v>45279</v>
      </c>
      <c r="B25" s="6">
        <f t="shared" si="5"/>
        <v>8125</v>
      </c>
      <c r="C25" s="7">
        <f t="shared" si="6"/>
        <v>243</v>
      </c>
      <c r="D25" s="8">
        <f t="shared" si="1"/>
        <v>6.9082377476538098E-3</v>
      </c>
      <c r="E25" s="8">
        <f t="shared" si="2"/>
        <v>9.3587069864442096E-2</v>
      </c>
      <c r="F25" s="8">
        <f t="shared" si="3"/>
        <v>1.8248175182481799E-3</v>
      </c>
      <c r="G25" s="9" t="str">
        <f t="shared" si="7"/>
        <v>51</v>
      </c>
      <c r="H25" s="7">
        <v>0</v>
      </c>
      <c r="I25" s="7">
        <v>0</v>
      </c>
      <c r="J25" s="12" t="s">
        <v>22</v>
      </c>
      <c r="K25" s="7" t="s">
        <v>22</v>
      </c>
      <c r="L25" s="7">
        <v>1</v>
      </c>
      <c r="M25" s="12" t="s">
        <v>106</v>
      </c>
      <c r="N25" s="5"/>
      <c r="O25" s="7">
        <v>1</v>
      </c>
      <c r="P25" s="7" t="s">
        <v>144</v>
      </c>
      <c r="Q25" s="7" t="s">
        <v>201</v>
      </c>
      <c r="R25" s="7" t="s">
        <v>202</v>
      </c>
      <c r="S25" s="7">
        <v>7672</v>
      </c>
      <c r="T25" s="7">
        <v>8454</v>
      </c>
      <c r="U25" s="7">
        <v>70</v>
      </c>
      <c r="V25" s="7" t="s">
        <v>153</v>
      </c>
      <c r="W25" s="7">
        <v>593</v>
      </c>
      <c r="X25" s="7">
        <v>718</v>
      </c>
      <c r="Y25" s="7">
        <v>4</v>
      </c>
      <c r="Z25" s="7">
        <v>53</v>
      </c>
      <c r="AA25" s="7">
        <v>0</v>
      </c>
      <c r="AB25" s="7">
        <v>0</v>
      </c>
      <c r="AC25" s="7">
        <v>0</v>
      </c>
      <c r="AD25" s="15">
        <v>8125</v>
      </c>
      <c r="AE25" s="7">
        <v>17</v>
      </c>
      <c r="AF25" s="7">
        <v>14</v>
      </c>
    </row>
    <row r="26" spans="1:32" x14ac:dyDescent="0.4">
      <c r="A26" s="5">
        <f t="shared" si="4"/>
        <v>45277</v>
      </c>
      <c r="B26" s="6">
        <f t="shared" si="5"/>
        <v>13927</v>
      </c>
      <c r="C26" s="7">
        <f t="shared" si="6"/>
        <v>245</v>
      </c>
      <c r="D26" s="8">
        <f t="shared" si="1"/>
        <v>1.0099612617598199E-2</v>
      </c>
      <c r="E26" s="8">
        <f t="shared" si="2"/>
        <v>0.12534587714443801</v>
      </c>
      <c r="F26" s="8">
        <f t="shared" si="3"/>
        <v>3.4587714443829599E-3</v>
      </c>
      <c r="G26" s="9">
        <f t="shared" si="7"/>
        <v>63</v>
      </c>
      <c r="H26" s="7">
        <v>0</v>
      </c>
      <c r="I26" s="7">
        <v>0</v>
      </c>
      <c r="J26" s="12" t="s">
        <v>18</v>
      </c>
      <c r="K26" s="12" t="s">
        <v>34</v>
      </c>
      <c r="L26" s="13"/>
      <c r="M26" s="12" t="s">
        <v>106</v>
      </c>
      <c r="N26" s="5"/>
      <c r="O26" s="7">
        <v>1</v>
      </c>
      <c r="P26" s="7" t="s">
        <v>144</v>
      </c>
      <c r="Q26" s="7" t="s">
        <v>203</v>
      </c>
      <c r="R26" s="7" t="s">
        <v>204</v>
      </c>
      <c r="S26" s="7">
        <v>7228</v>
      </c>
      <c r="T26" s="7">
        <v>8033</v>
      </c>
      <c r="U26" s="7">
        <v>81</v>
      </c>
      <c r="V26" s="7" t="s">
        <v>205</v>
      </c>
      <c r="W26" s="7">
        <v>679</v>
      </c>
      <c r="X26" s="7">
        <v>906</v>
      </c>
      <c r="Y26" s="7">
        <v>7</v>
      </c>
      <c r="Z26" s="7">
        <v>73</v>
      </c>
      <c r="AA26" s="7">
        <v>0</v>
      </c>
      <c r="AB26" s="7">
        <v>0</v>
      </c>
      <c r="AC26" s="7">
        <v>0</v>
      </c>
      <c r="AD26" s="15">
        <v>13927</v>
      </c>
      <c r="AE26" s="7">
        <v>31</v>
      </c>
      <c r="AF26" s="7">
        <v>25</v>
      </c>
    </row>
    <row r="27" spans="1:32" x14ac:dyDescent="0.4">
      <c r="A27" s="5">
        <f t="shared" si="4"/>
        <v>45276</v>
      </c>
      <c r="B27" s="6">
        <f t="shared" si="5"/>
        <v>15855</v>
      </c>
      <c r="C27" s="7">
        <f t="shared" si="6"/>
        <v>248</v>
      </c>
      <c r="D27" s="8">
        <f t="shared" si="1"/>
        <v>6.5920894926088701E-3</v>
      </c>
      <c r="E27" s="8">
        <f t="shared" si="2"/>
        <v>8.6396324410707104E-2</v>
      </c>
      <c r="F27" s="8">
        <f t="shared" si="3"/>
        <v>2.2972433080303599E-3</v>
      </c>
      <c r="G27" s="9" t="str">
        <f t="shared" si="7"/>
        <v>55</v>
      </c>
      <c r="H27" s="7">
        <v>0</v>
      </c>
      <c r="I27" s="7">
        <v>0</v>
      </c>
      <c r="J27" s="12" t="s">
        <v>20</v>
      </c>
      <c r="K27" s="12" t="s">
        <v>42</v>
      </c>
      <c r="L27" s="7"/>
      <c r="M27" s="12" t="s">
        <v>106</v>
      </c>
      <c r="N27" s="5"/>
      <c r="O27" s="7">
        <v>1</v>
      </c>
      <c r="P27" s="7" t="s">
        <v>144</v>
      </c>
      <c r="Q27" s="7" t="s">
        <v>206</v>
      </c>
      <c r="R27" s="7" t="s">
        <v>207</v>
      </c>
      <c r="S27" s="7">
        <v>10012</v>
      </c>
      <c r="T27" s="7">
        <v>10972</v>
      </c>
      <c r="U27" s="7">
        <v>78</v>
      </c>
      <c r="V27" s="7" t="s">
        <v>164</v>
      </c>
      <c r="W27" s="7">
        <v>461</v>
      </c>
      <c r="X27" s="7">
        <v>865</v>
      </c>
      <c r="Y27" s="7">
        <v>9</v>
      </c>
      <c r="Z27" s="7">
        <v>66</v>
      </c>
      <c r="AA27" s="7">
        <v>0</v>
      </c>
      <c r="AB27" s="7">
        <v>0</v>
      </c>
      <c r="AC27" s="7">
        <v>0</v>
      </c>
      <c r="AD27" s="15">
        <v>15855</v>
      </c>
      <c r="AE27" s="7">
        <v>35</v>
      </c>
      <c r="AF27" s="7">
        <v>23</v>
      </c>
    </row>
    <row r="28" spans="1:32" x14ac:dyDescent="0.4">
      <c r="A28" s="5">
        <f t="shared" si="4"/>
        <v>45275</v>
      </c>
      <c r="B28" s="6">
        <f t="shared" si="5"/>
        <v>7809</v>
      </c>
      <c r="C28" s="7">
        <f t="shared" si="6"/>
        <v>240</v>
      </c>
      <c r="D28" s="8">
        <f t="shared" si="1"/>
        <v>6.0517763084164504E-3</v>
      </c>
      <c r="E28" s="8">
        <f t="shared" si="2"/>
        <v>7.3181665359184106E-2</v>
      </c>
      <c r="F28" s="8">
        <f t="shared" si="3"/>
        <v>1.45690911128544E-3</v>
      </c>
      <c r="G28" s="9" t="str">
        <f t="shared" si="7"/>
        <v>52</v>
      </c>
      <c r="H28" s="7">
        <v>0</v>
      </c>
      <c r="I28" s="7">
        <v>0</v>
      </c>
      <c r="J28" s="12" t="s">
        <v>18</v>
      </c>
      <c r="K28" s="12" t="s">
        <v>42</v>
      </c>
      <c r="L28" s="7">
        <v>1</v>
      </c>
      <c r="M28" s="12" t="s">
        <v>106</v>
      </c>
      <c r="N28" s="5"/>
      <c r="O28" s="7">
        <v>1</v>
      </c>
      <c r="P28" s="7" t="s">
        <v>144</v>
      </c>
      <c r="Q28" s="7" t="s">
        <v>208</v>
      </c>
      <c r="R28" s="7" t="s">
        <v>209</v>
      </c>
      <c r="S28" s="7">
        <v>8923</v>
      </c>
      <c r="T28" s="7">
        <v>9835</v>
      </c>
      <c r="U28" s="7">
        <v>82</v>
      </c>
      <c r="V28" s="7" t="s">
        <v>150</v>
      </c>
      <c r="W28" s="7">
        <v>381</v>
      </c>
      <c r="X28" s="7">
        <v>653</v>
      </c>
      <c r="Y28" s="7">
        <v>6</v>
      </c>
      <c r="Z28" s="7">
        <v>54</v>
      </c>
      <c r="AA28" s="7">
        <v>0</v>
      </c>
      <c r="AB28" s="7">
        <v>0</v>
      </c>
      <c r="AC28" s="7">
        <v>0</v>
      </c>
      <c r="AD28" s="15">
        <v>7809</v>
      </c>
      <c r="AE28" s="7">
        <v>21</v>
      </c>
      <c r="AF28" s="7">
        <v>13</v>
      </c>
    </row>
    <row r="29" spans="1:32" x14ac:dyDescent="0.4">
      <c r="A29" s="5">
        <f t="shared" si="4"/>
        <v>45274</v>
      </c>
      <c r="B29" s="6">
        <f t="shared" si="5"/>
        <v>12781</v>
      </c>
      <c r="C29" s="7">
        <f t="shared" si="6"/>
        <v>260</v>
      </c>
      <c r="D29" s="8">
        <f t="shared" si="1"/>
        <v>7.4744295830055096E-3</v>
      </c>
      <c r="E29" s="8">
        <f t="shared" si="2"/>
        <v>7.1695515342250202E-2</v>
      </c>
      <c r="F29" s="8">
        <f t="shared" si="3"/>
        <v>2.1636506687647502E-3</v>
      </c>
      <c r="G29" s="9" t="str">
        <f t="shared" si="7"/>
        <v>55</v>
      </c>
      <c r="H29" s="7">
        <v>0</v>
      </c>
      <c r="I29" s="7">
        <v>0</v>
      </c>
      <c r="J29" s="12" t="s">
        <v>22</v>
      </c>
      <c r="K29" s="7" t="s">
        <v>22</v>
      </c>
      <c r="L29" s="7"/>
      <c r="M29" s="12" t="s">
        <v>106</v>
      </c>
      <c r="N29" s="5"/>
      <c r="O29" s="7">
        <v>1</v>
      </c>
      <c r="P29" s="7" t="s">
        <v>144</v>
      </c>
      <c r="Q29" s="7" t="s">
        <v>210</v>
      </c>
      <c r="R29" s="7" t="s">
        <v>211</v>
      </c>
      <c r="S29" s="7">
        <v>10168</v>
      </c>
      <c r="T29" s="7">
        <v>11156</v>
      </c>
      <c r="U29" s="7">
        <v>87</v>
      </c>
      <c r="V29" s="7" t="s">
        <v>164</v>
      </c>
      <c r="W29" s="7">
        <v>634</v>
      </c>
      <c r="X29" s="7">
        <v>729</v>
      </c>
      <c r="Y29" s="7">
        <v>10</v>
      </c>
      <c r="Z29" s="7">
        <v>76</v>
      </c>
      <c r="AA29" s="7">
        <v>0</v>
      </c>
      <c r="AB29" s="7">
        <v>0</v>
      </c>
      <c r="AC29" s="7">
        <v>0</v>
      </c>
      <c r="AD29" s="15">
        <v>12781</v>
      </c>
      <c r="AE29" s="7">
        <v>29</v>
      </c>
      <c r="AF29" s="7">
        <v>22</v>
      </c>
    </row>
    <row r="30" spans="1:32" x14ac:dyDescent="0.4">
      <c r="A30" s="5">
        <f t="shared" si="4"/>
        <v>45273</v>
      </c>
      <c r="B30" s="6">
        <f t="shared" si="5"/>
        <v>17466</v>
      </c>
      <c r="C30" s="7">
        <f t="shared" si="6"/>
        <v>249</v>
      </c>
      <c r="D30" s="8">
        <f t="shared" si="1"/>
        <v>6.3952985913058504E-3</v>
      </c>
      <c r="E30" s="8">
        <f t="shared" si="2"/>
        <v>6.8187710655950196E-2</v>
      </c>
      <c r="F30" s="8">
        <f t="shared" si="3"/>
        <v>2.5062656641604E-3</v>
      </c>
      <c r="G30" s="9" t="str">
        <f t="shared" si="7"/>
        <v>45</v>
      </c>
      <c r="H30" s="7">
        <v>0</v>
      </c>
      <c r="I30" s="7">
        <v>0</v>
      </c>
      <c r="J30" s="12" t="s">
        <v>18</v>
      </c>
      <c r="K30" s="12" t="s">
        <v>34</v>
      </c>
      <c r="L30" s="13"/>
      <c r="M30" s="12" t="s">
        <v>106</v>
      </c>
      <c r="N30" s="5"/>
      <c r="O30" s="7">
        <v>1</v>
      </c>
      <c r="P30" s="7" t="s">
        <v>144</v>
      </c>
      <c r="Q30" s="7" t="s">
        <v>212</v>
      </c>
      <c r="R30" s="7" t="s">
        <v>213</v>
      </c>
      <c r="S30" s="7">
        <v>11571</v>
      </c>
      <c r="T30" s="7">
        <v>12508</v>
      </c>
      <c r="U30" s="7">
        <v>77</v>
      </c>
      <c r="V30" s="7" t="s">
        <v>214</v>
      </c>
      <c r="W30" s="7">
        <v>860</v>
      </c>
      <c r="X30" s="7">
        <v>789</v>
      </c>
      <c r="Y30" s="7">
        <v>9</v>
      </c>
      <c r="Z30" s="7">
        <v>74</v>
      </c>
      <c r="AA30" s="7">
        <v>0</v>
      </c>
      <c r="AB30" s="7">
        <v>0</v>
      </c>
      <c r="AC30" s="7">
        <v>0</v>
      </c>
      <c r="AD30" s="15">
        <v>17466</v>
      </c>
      <c r="AE30" s="7">
        <v>35</v>
      </c>
      <c r="AF30" s="7">
        <v>29</v>
      </c>
    </row>
    <row r="31" spans="1:32" x14ac:dyDescent="0.4">
      <c r="A31" s="5">
        <f t="shared" si="4"/>
        <v>45272</v>
      </c>
      <c r="B31" s="6">
        <f t="shared" si="5"/>
        <v>14707</v>
      </c>
      <c r="C31" s="7">
        <f t="shared" si="6"/>
        <v>248</v>
      </c>
      <c r="D31" s="8">
        <f t="shared" si="1"/>
        <v>7.5272538501470797E-3</v>
      </c>
      <c r="E31" s="8">
        <f t="shared" si="2"/>
        <v>7.3974736113514405E-2</v>
      </c>
      <c r="F31" s="8">
        <f t="shared" si="3"/>
        <v>2.5090846167156902E-3</v>
      </c>
      <c r="G31" s="9" t="str">
        <f t="shared" si="7"/>
        <v>55</v>
      </c>
      <c r="H31" s="7">
        <v>0</v>
      </c>
      <c r="I31" s="7">
        <v>0</v>
      </c>
      <c r="J31" s="12" t="s">
        <v>20</v>
      </c>
      <c r="K31" s="12" t="s">
        <v>42</v>
      </c>
      <c r="L31" s="7"/>
      <c r="M31" s="12" t="s">
        <v>106</v>
      </c>
      <c r="N31" s="5"/>
      <c r="O31" s="7">
        <v>1</v>
      </c>
      <c r="P31" s="7" t="s">
        <v>144</v>
      </c>
      <c r="Q31" s="7" t="s">
        <v>215</v>
      </c>
      <c r="R31" s="7" t="s">
        <v>216</v>
      </c>
      <c r="S31" s="7">
        <v>11558</v>
      </c>
      <c r="T31" s="7">
        <v>12776</v>
      </c>
      <c r="U31" s="7">
        <v>94</v>
      </c>
      <c r="V31" s="7" t="s">
        <v>164</v>
      </c>
      <c r="W31" s="7">
        <v>1006</v>
      </c>
      <c r="X31" s="7">
        <v>855</v>
      </c>
      <c r="Y31" s="7">
        <v>4</v>
      </c>
      <c r="Z31" s="7">
        <v>87</v>
      </c>
      <c r="AA31" s="7">
        <v>0</v>
      </c>
      <c r="AB31" s="7">
        <v>0</v>
      </c>
      <c r="AC31" s="7">
        <v>0</v>
      </c>
      <c r="AD31" s="15">
        <v>14707</v>
      </c>
      <c r="AE31" s="7">
        <v>35</v>
      </c>
      <c r="AF31" s="7">
        <v>29</v>
      </c>
    </row>
    <row r="32" spans="1:32" x14ac:dyDescent="0.4">
      <c r="A32" s="5">
        <f t="shared" si="4"/>
        <v>45270</v>
      </c>
      <c r="B32" s="6">
        <f t="shared" si="5"/>
        <v>12237</v>
      </c>
      <c r="C32" s="7">
        <f t="shared" si="6"/>
        <v>244</v>
      </c>
      <c r="D32" s="8">
        <f t="shared" si="1"/>
        <v>6.1439944617514702E-3</v>
      </c>
      <c r="E32" s="8">
        <f t="shared" si="2"/>
        <v>6.4209068881966105E-2</v>
      </c>
      <c r="F32" s="8">
        <f t="shared" si="3"/>
        <v>1.9903080650744199E-3</v>
      </c>
      <c r="G32" s="9" t="str">
        <f t="shared" si="7"/>
        <v>51</v>
      </c>
      <c r="H32" s="7">
        <v>0</v>
      </c>
      <c r="I32" s="7">
        <v>0</v>
      </c>
      <c r="J32" s="12" t="s">
        <v>18</v>
      </c>
      <c r="K32" s="12" t="s">
        <v>42</v>
      </c>
      <c r="L32" s="7"/>
      <c r="M32" s="12" t="s">
        <v>106</v>
      </c>
      <c r="N32" s="5"/>
      <c r="O32" s="7">
        <v>1</v>
      </c>
      <c r="P32" s="7" t="s">
        <v>144</v>
      </c>
      <c r="Q32" s="7" t="s">
        <v>217</v>
      </c>
      <c r="R32" s="7" t="s">
        <v>218</v>
      </c>
      <c r="S32" s="7">
        <v>11556</v>
      </c>
      <c r="T32" s="7">
        <v>12597</v>
      </c>
      <c r="U32" s="7">
        <v>92</v>
      </c>
      <c r="V32" s="7" t="s">
        <v>153</v>
      </c>
      <c r="W32" s="7">
        <v>867</v>
      </c>
      <c r="X32" s="7">
        <v>742</v>
      </c>
      <c r="Y32" s="7">
        <v>14</v>
      </c>
      <c r="Z32" s="7">
        <v>71</v>
      </c>
      <c r="AA32" s="7">
        <v>0</v>
      </c>
      <c r="AB32" s="7">
        <v>0</v>
      </c>
      <c r="AC32" s="7">
        <v>0</v>
      </c>
      <c r="AD32" s="15">
        <v>12237</v>
      </c>
      <c r="AE32" s="7">
        <v>28</v>
      </c>
      <c r="AF32" s="7">
        <v>23</v>
      </c>
    </row>
    <row r="33" spans="1:32" x14ac:dyDescent="0.4">
      <c r="A33" s="5">
        <f t="shared" si="4"/>
        <v>45269</v>
      </c>
      <c r="B33" s="6">
        <f t="shared" si="5"/>
        <v>12060</v>
      </c>
      <c r="C33" s="7">
        <f t="shared" si="6"/>
        <v>242</v>
      </c>
      <c r="D33" s="8">
        <f t="shared" si="1"/>
        <v>7.1032336625625799E-3</v>
      </c>
      <c r="E33" s="8">
        <f t="shared" si="2"/>
        <v>5.3781626302259501E-2</v>
      </c>
      <c r="F33" s="8">
        <f t="shared" si="3"/>
        <v>1.5559464213232301E-3</v>
      </c>
      <c r="G33" s="9" t="str">
        <f t="shared" si="7"/>
        <v>58</v>
      </c>
      <c r="H33" s="7">
        <v>0</v>
      </c>
      <c r="I33" s="7">
        <v>0</v>
      </c>
      <c r="J33" s="12" t="s">
        <v>22</v>
      </c>
      <c r="K33" s="7" t="s">
        <v>22</v>
      </c>
      <c r="L33" s="7"/>
      <c r="M33" s="12" t="s">
        <v>106</v>
      </c>
      <c r="N33" s="5"/>
      <c r="O33" s="7">
        <v>1</v>
      </c>
      <c r="P33" s="7" t="s">
        <v>144</v>
      </c>
      <c r="Q33" s="7" t="s">
        <v>219</v>
      </c>
      <c r="R33" s="7" t="s">
        <v>220</v>
      </c>
      <c r="S33" s="7">
        <v>14782</v>
      </c>
      <c r="T33" s="7">
        <v>15984</v>
      </c>
      <c r="U33" s="7">
        <v>143</v>
      </c>
      <c r="V33" s="7" t="s">
        <v>193</v>
      </c>
      <c r="W33" s="7">
        <v>1174</v>
      </c>
      <c r="X33" s="7">
        <v>795</v>
      </c>
      <c r="Y33" s="7">
        <v>9</v>
      </c>
      <c r="Z33" s="7">
        <v>105</v>
      </c>
      <c r="AA33" s="7">
        <v>0</v>
      </c>
      <c r="AB33" s="7">
        <v>0</v>
      </c>
      <c r="AC33" s="7">
        <v>0</v>
      </c>
      <c r="AD33" s="15">
        <v>12060</v>
      </c>
      <c r="AE33" s="7">
        <v>28</v>
      </c>
      <c r="AF33" s="7">
        <v>23</v>
      </c>
    </row>
    <row r="34" spans="1:32" x14ac:dyDescent="0.4">
      <c r="A34" s="5">
        <f t="shared" si="4"/>
        <v>45268</v>
      </c>
      <c r="B34" s="6">
        <f t="shared" si="5"/>
        <v>10758</v>
      </c>
      <c r="C34" s="7">
        <f t="shared" si="6"/>
        <v>244</v>
      </c>
      <c r="D34" s="8">
        <f t="shared" si="1"/>
        <v>6.0140856215874002E-3</v>
      </c>
      <c r="E34" s="8">
        <f t="shared" si="2"/>
        <v>5.48389649442114E-2</v>
      </c>
      <c r="F34" s="8">
        <f t="shared" si="3"/>
        <v>1.66178681649126E-3</v>
      </c>
      <c r="G34" s="9" t="str">
        <f t="shared" si="7"/>
        <v>53</v>
      </c>
      <c r="H34" s="7">
        <v>0</v>
      </c>
      <c r="I34" s="7">
        <v>0</v>
      </c>
      <c r="J34" s="12" t="s">
        <v>18</v>
      </c>
      <c r="K34" s="12" t="s">
        <v>34</v>
      </c>
      <c r="L34" s="13"/>
      <c r="M34" s="12" t="s">
        <v>106</v>
      </c>
      <c r="N34" s="5"/>
      <c r="O34" s="7">
        <v>1</v>
      </c>
      <c r="P34" s="7" t="s">
        <v>144</v>
      </c>
      <c r="Q34" s="7" t="s">
        <v>221</v>
      </c>
      <c r="R34" s="7" t="s">
        <v>222</v>
      </c>
      <c r="S34" s="7">
        <v>12637</v>
      </c>
      <c r="T34" s="7">
        <v>13677</v>
      </c>
      <c r="U34" s="7">
        <v>127</v>
      </c>
      <c r="V34" s="7" t="s">
        <v>198</v>
      </c>
      <c r="W34" s="7">
        <v>2921</v>
      </c>
      <c r="X34" s="7">
        <v>693</v>
      </c>
      <c r="Y34" s="7">
        <v>14</v>
      </c>
      <c r="Z34" s="7">
        <v>76</v>
      </c>
      <c r="AA34" s="7">
        <v>0</v>
      </c>
      <c r="AB34" s="7">
        <v>0</v>
      </c>
      <c r="AC34" s="7">
        <v>0</v>
      </c>
      <c r="AD34" s="15">
        <v>10758</v>
      </c>
      <c r="AE34" s="7">
        <v>24</v>
      </c>
      <c r="AF34" s="7">
        <v>21</v>
      </c>
    </row>
    <row r="35" spans="1:32" x14ac:dyDescent="0.4">
      <c r="A35" s="5">
        <f t="shared" ref="A35:A66" si="8">DATE(MID(Q35,1,4),MID(Q35,6,2),MID(Q35,9,2))</f>
        <v>45267</v>
      </c>
      <c r="B35" s="6">
        <f t="shared" si="5"/>
        <v>13223</v>
      </c>
      <c r="C35" s="7">
        <f t="shared" si="6"/>
        <v>249</v>
      </c>
      <c r="D35" s="8">
        <f t="shared" ref="D35:D66" si="9">IFERROR(Z35/$S35,0)</f>
        <v>8.5709833255415303E-3</v>
      </c>
      <c r="E35" s="8">
        <f t="shared" ref="E35:E66" si="10">IFERROR(X35/$S35,0)</f>
        <v>7.6905095839177207E-2</v>
      </c>
      <c r="F35" s="8">
        <f t="shared" ref="F35:F66" si="11">IFERROR(AF35/$S35,0)</f>
        <v>2.33754090696587E-3</v>
      </c>
      <c r="G35" s="9" t="str">
        <f t="shared" si="7"/>
        <v>57</v>
      </c>
      <c r="H35" s="7">
        <v>0</v>
      </c>
      <c r="I35" s="7">
        <v>0</v>
      </c>
      <c r="J35" s="12" t="s">
        <v>20</v>
      </c>
      <c r="K35" s="12" t="s">
        <v>42</v>
      </c>
      <c r="L35" s="7">
        <v>1</v>
      </c>
      <c r="M35" s="12" t="s">
        <v>106</v>
      </c>
      <c r="N35" s="5"/>
      <c r="O35" s="7">
        <v>1</v>
      </c>
      <c r="P35" s="7" t="s">
        <v>144</v>
      </c>
      <c r="Q35" s="7" t="s">
        <v>223</v>
      </c>
      <c r="R35" s="7" t="s">
        <v>224</v>
      </c>
      <c r="S35" s="7">
        <v>12834</v>
      </c>
      <c r="T35" s="7">
        <v>14081</v>
      </c>
      <c r="U35" s="7">
        <v>111</v>
      </c>
      <c r="V35" s="7" t="s">
        <v>225</v>
      </c>
      <c r="W35" s="7">
        <v>238</v>
      </c>
      <c r="X35" s="7">
        <v>987</v>
      </c>
      <c r="Y35" s="7">
        <v>17</v>
      </c>
      <c r="Z35" s="7">
        <v>110</v>
      </c>
      <c r="AA35" s="7">
        <v>0</v>
      </c>
      <c r="AB35" s="7">
        <v>0</v>
      </c>
      <c r="AC35" s="7">
        <v>0</v>
      </c>
      <c r="AD35" s="15">
        <v>13223</v>
      </c>
      <c r="AE35" s="7">
        <v>33</v>
      </c>
      <c r="AF35" s="7">
        <v>30</v>
      </c>
    </row>
    <row r="36" spans="1:32" x14ac:dyDescent="0.4">
      <c r="A36" s="5">
        <f t="shared" si="8"/>
        <v>45266</v>
      </c>
      <c r="B36" s="6">
        <f t="shared" si="5"/>
        <v>11068</v>
      </c>
      <c r="C36" s="7">
        <f t="shared" si="6"/>
        <v>242</v>
      </c>
      <c r="D36" s="8">
        <f t="shared" si="9"/>
        <v>6.8263402577531896E-3</v>
      </c>
      <c r="E36" s="8">
        <f t="shared" si="10"/>
        <v>4.5371623609721599E-2</v>
      </c>
      <c r="F36" s="8">
        <f t="shared" si="11"/>
        <v>1.3534984993821E-3</v>
      </c>
      <c r="G36" s="9" t="str">
        <f t="shared" si="7"/>
        <v>46</v>
      </c>
      <c r="H36" s="7">
        <v>0</v>
      </c>
      <c r="I36" s="7">
        <v>0</v>
      </c>
      <c r="J36" s="12" t="s">
        <v>18</v>
      </c>
      <c r="K36" s="12" t="s">
        <v>42</v>
      </c>
      <c r="L36" s="7"/>
      <c r="M36" s="12" t="s">
        <v>106</v>
      </c>
      <c r="N36" s="5"/>
      <c r="O36" s="7">
        <v>1</v>
      </c>
      <c r="P36" s="7" t="s">
        <v>144</v>
      </c>
      <c r="Q36" s="7" t="s">
        <v>226</v>
      </c>
      <c r="R36" s="7" t="s">
        <v>227</v>
      </c>
      <c r="S36" s="7">
        <v>16993</v>
      </c>
      <c r="T36" s="7">
        <v>18140</v>
      </c>
      <c r="U36" s="7">
        <v>149</v>
      </c>
      <c r="V36" s="7" t="s">
        <v>228</v>
      </c>
      <c r="W36" s="7">
        <v>5094</v>
      </c>
      <c r="X36" s="7">
        <v>771</v>
      </c>
      <c r="Y36" s="7">
        <v>15</v>
      </c>
      <c r="Z36" s="7">
        <v>116</v>
      </c>
      <c r="AA36" s="7">
        <v>0</v>
      </c>
      <c r="AB36" s="7">
        <v>0</v>
      </c>
      <c r="AC36" s="7">
        <v>0</v>
      </c>
      <c r="AD36" s="15">
        <v>11068</v>
      </c>
      <c r="AE36" s="7">
        <v>28</v>
      </c>
      <c r="AF36" s="7">
        <v>23</v>
      </c>
    </row>
    <row r="37" spans="1:32" x14ac:dyDescent="0.4">
      <c r="A37" s="5">
        <f t="shared" si="8"/>
        <v>45263</v>
      </c>
      <c r="B37" s="6">
        <f t="shared" si="5"/>
        <v>17960</v>
      </c>
      <c r="C37" s="7">
        <f t="shared" si="6"/>
        <v>243</v>
      </c>
      <c r="D37" s="8">
        <f t="shared" si="9"/>
        <v>6.1943709405821498E-3</v>
      </c>
      <c r="E37" s="8">
        <f t="shared" si="10"/>
        <v>5.56891989415444E-2</v>
      </c>
      <c r="F37" s="8">
        <f t="shared" si="11"/>
        <v>1.9846042819340898E-3</v>
      </c>
      <c r="G37" s="9" t="str">
        <f t="shared" si="7"/>
        <v>53</v>
      </c>
      <c r="H37" s="7">
        <v>0</v>
      </c>
      <c r="I37" s="7">
        <v>0</v>
      </c>
      <c r="J37" s="12" t="s">
        <v>22</v>
      </c>
      <c r="K37" s="7" t="s">
        <v>22</v>
      </c>
      <c r="L37" s="7"/>
      <c r="M37" s="12" t="s">
        <v>106</v>
      </c>
      <c r="N37" s="5"/>
      <c r="O37" s="7">
        <v>1</v>
      </c>
      <c r="P37" s="7" t="s">
        <v>144</v>
      </c>
      <c r="Q37" s="7" t="s">
        <v>229</v>
      </c>
      <c r="R37" s="7" t="s">
        <v>230</v>
      </c>
      <c r="S37" s="7">
        <v>16628</v>
      </c>
      <c r="T37" s="7">
        <v>17870</v>
      </c>
      <c r="U37" s="7">
        <v>125</v>
      </c>
      <c r="V37" s="7" t="s">
        <v>198</v>
      </c>
      <c r="W37" s="7">
        <v>884</v>
      </c>
      <c r="X37" s="7">
        <v>926</v>
      </c>
      <c r="Y37" s="7">
        <v>13</v>
      </c>
      <c r="Z37" s="7">
        <v>103</v>
      </c>
      <c r="AA37" s="7">
        <v>0</v>
      </c>
      <c r="AB37" s="7">
        <v>0</v>
      </c>
      <c r="AC37" s="7">
        <v>0</v>
      </c>
      <c r="AD37" s="15">
        <v>17960</v>
      </c>
      <c r="AE37" s="7">
        <v>39</v>
      </c>
      <c r="AF37" s="7">
        <v>33</v>
      </c>
    </row>
    <row r="38" spans="1:32" x14ac:dyDescent="0.4">
      <c r="A38" s="5">
        <f t="shared" si="8"/>
        <v>45262</v>
      </c>
      <c r="B38" s="6">
        <f t="shared" si="5"/>
        <v>12960</v>
      </c>
      <c r="C38" s="7">
        <f t="shared" si="6"/>
        <v>217</v>
      </c>
      <c r="D38" s="8">
        <f t="shared" si="9"/>
        <v>6.17442757910985E-3</v>
      </c>
      <c r="E38" s="8">
        <f t="shared" si="10"/>
        <v>7.3578595317725801E-2</v>
      </c>
      <c r="F38" s="8">
        <f t="shared" si="11"/>
        <v>1.9723865877711998E-3</v>
      </c>
      <c r="G38" s="9" t="str">
        <f t="shared" ref="G38:G66" si="12">IF(LEN(V38)&gt;5,(MID(V38,1,1))*60+MID(V38,FIND("钟",V38,1)+1,LEN(V38)-FIND("钟",V38,1)-1),LEFT(V38,2))</f>
        <v>50</v>
      </c>
      <c r="H38" s="7">
        <v>0</v>
      </c>
      <c r="I38" s="7">
        <v>0</v>
      </c>
      <c r="J38" s="12" t="s">
        <v>18</v>
      </c>
      <c r="K38" s="12" t="s">
        <v>34</v>
      </c>
      <c r="L38" s="13"/>
      <c r="M38" s="12" t="s">
        <v>106</v>
      </c>
      <c r="N38" s="5"/>
      <c r="O38" s="7">
        <v>1</v>
      </c>
      <c r="P38" s="7" t="s">
        <v>144</v>
      </c>
      <c r="Q38" s="7" t="s">
        <v>231</v>
      </c>
      <c r="R38" s="7" t="s">
        <v>232</v>
      </c>
      <c r="S38" s="7">
        <v>11661</v>
      </c>
      <c r="T38" s="7">
        <v>12518</v>
      </c>
      <c r="U38" s="7">
        <v>118</v>
      </c>
      <c r="V38" s="7" t="s">
        <v>172</v>
      </c>
      <c r="W38" s="7">
        <v>558</v>
      </c>
      <c r="X38" s="7">
        <v>858</v>
      </c>
      <c r="Y38" s="7">
        <v>16</v>
      </c>
      <c r="Z38" s="7">
        <v>72</v>
      </c>
      <c r="AA38" s="7">
        <v>0</v>
      </c>
      <c r="AB38" s="7">
        <v>0</v>
      </c>
      <c r="AC38" s="7">
        <v>0</v>
      </c>
      <c r="AD38" s="15">
        <v>12960</v>
      </c>
      <c r="AE38" s="7">
        <v>28</v>
      </c>
      <c r="AF38" s="7">
        <v>23</v>
      </c>
    </row>
    <row r="39" spans="1:32" x14ac:dyDescent="0.4">
      <c r="A39" s="5">
        <f t="shared" si="8"/>
        <v>45261</v>
      </c>
      <c r="B39" s="6">
        <f t="shared" ref="B39:B70" si="13">AD39</f>
        <v>15139</v>
      </c>
      <c r="C39" s="7">
        <f t="shared" ref="C39:C70" si="14">LEFT(R39,1)*60+MID(R39,4,FIND("分",R39,1)-4)</f>
        <v>243</v>
      </c>
      <c r="D39" s="8">
        <f t="shared" si="9"/>
        <v>7.1371927042030098E-3</v>
      </c>
      <c r="E39" s="8">
        <f t="shared" si="10"/>
        <v>4.6958196442732497E-2</v>
      </c>
      <c r="F39" s="8">
        <f t="shared" si="11"/>
        <v>1.3594652769910499E-3</v>
      </c>
      <c r="G39" s="9" t="str">
        <f t="shared" si="12"/>
        <v>44</v>
      </c>
      <c r="H39" s="7">
        <v>0</v>
      </c>
      <c r="I39" s="7">
        <v>0</v>
      </c>
      <c r="J39" s="12" t="s">
        <v>20</v>
      </c>
      <c r="K39" s="12" t="s">
        <v>42</v>
      </c>
      <c r="L39" s="7"/>
      <c r="M39" s="12" t="s">
        <v>106</v>
      </c>
      <c r="N39" s="5"/>
      <c r="O39" s="7">
        <v>1</v>
      </c>
      <c r="P39" s="7" t="s">
        <v>144</v>
      </c>
      <c r="Q39" s="7" t="s">
        <v>233</v>
      </c>
      <c r="R39" s="7" t="s">
        <v>234</v>
      </c>
      <c r="S39" s="7">
        <v>17654</v>
      </c>
      <c r="T39" s="7">
        <v>18856</v>
      </c>
      <c r="U39" s="7">
        <v>130</v>
      </c>
      <c r="V39" s="7" t="s">
        <v>235</v>
      </c>
      <c r="W39" s="7">
        <v>2261</v>
      </c>
      <c r="X39" s="7">
        <v>829</v>
      </c>
      <c r="Y39" s="7">
        <v>14</v>
      </c>
      <c r="Z39" s="7">
        <v>126</v>
      </c>
      <c r="AA39" s="7">
        <v>0</v>
      </c>
      <c r="AB39" s="7">
        <v>0</v>
      </c>
      <c r="AC39" s="7">
        <v>0</v>
      </c>
      <c r="AD39" s="15">
        <v>15139</v>
      </c>
      <c r="AE39" s="7">
        <v>34</v>
      </c>
      <c r="AF39" s="7">
        <v>24</v>
      </c>
    </row>
    <row r="40" spans="1:32" x14ac:dyDescent="0.4">
      <c r="A40" s="5">
        <f t="shared" si="8"/>
        <v>45259</v>
      </c>
      <c r="B40" s="6">
        <f t="shared" si="13"/>
        <v>11376</v>
      </c>
      <c r="C40" s="7">
        <f t="shared" si="14"/>
        <v>270</v>
      </c>
      <c r="D40" s="8">
        <f t="shared" si="9"/>
        <v>6.05319474166921E-3</v>
      </c>
      <c r="E40" s="8">
        <f t="shared" si="10"/>
        <v>4.6468969734026297E-2</v>
      </c>
      <c r="F40" s="8">
        <f t="shared" si="11"/>
        <v>1.2228676245796401E-3</v>
      </c>
      <c r="G40" s="9" t="str">
        <f t="shared" si="12"/>
        <v>46</v>
      </c>
      <c r="H40" s="7">
        <v>0</v>
      </c>
      <c r="I40" s="7">
        <v>0</v>
      </c>
      <c r="J40" s="12" t="s">
        <v>18</v>
      </c>
      <c r="K40" s="12" t="s">
        <v>42</v>
      </c>
      <c r="L40" s="7">
        <v>1</v>
      </c>
      <c r="M40" s="12" t="s">
        <v>106</v>
      </c>
      <c r="N40" s="5"/>
      <c r="O40" s="7">
        <v>1</v>
      </c>
      <c r="P40" s="7" t="s">
        <v>144</v>
      </c>
      <c r="Q40" s="7" t="s">
        <v>236</v>
      </c>
      <c r="R40" s="7" t="s">
        <v>237</v>
      </c>
      <c r="S40" s="7">
        <v>16355</v>
      </c>
      <c r="T40" s="7">
        <v>17533</v>
      </c>
      <c r="U40" s="7">
        <v>107</v>
      </c>
      <c r="V40" s="7" t="s">
        <v>228</v>
      </c>
      <c r="W40" s="7">
        <v>722</v>
      </c>
      <c r="X40" s="7">
        <v>760</v>
      </c>
      <c r="Y40" s="7">
        <v>13</v>
      </c>
      <c r="Z40" s="7">
        <v>99</v>
      </c>
      <c r="AA40" s="7">
        <v>0</v>
      </c>
      <c r="AB40" s="7">
        <v>0</v>
      </c>
      <c r="AC40" s="7">
        <v>0</v>
      </c>
      <c r="AD40" s="15">
        <v>11376</v>
      </c>
      <c r="AE40" s="7">
        <v>28</v>
      </c>
      <c r="AF40" s="7">
        <v>20</v>
      </c>
    </row>
    <row r="41" spans="1:32" x14ac:dyDescent="0.4">
      <c r="A41" s="5">
        <f t="shared" si="8"/>
        <v>45258</v>
      </c>
      <c r="B41" s="6">
        <f t="shared" si="13"/>
        <v>8658</v>
      </c>
      <c r="C41" s="7">
        <f t="shared" si="14"/>
        <v>254</v>
      </c>
      <c r="D41" s="8">
        <f t="shared" si="9"/>
        <v>7.5233959263563497E-3</v>
      </c>
      <c r="E41" s="8">
        <f t="shared" si="10"/>
        <v>3.6760658144228998E-2</v>
      </c>
      <c r="F41" s="8">
        <f t="shared" si="11"/>
        <v>1.1009847697106901E-3</v>
      </c>
      <c r="G41" s="9" t="str">
        <f t="shared" si="12"/>
        <v>51</v>
      </c>
      <c r="H41" s="7">
        <v>0</v>
      </c>
      <c r="I41" s="7">
        <v>0</v>
      </c>
      <c r="J41" s="12" t="s">
        <v>22</v>
      </c>
      <c r="K41" s="7" t="s">
        <v>22</v>
      </c>
      <c r="L41" s="7"/>
      <c r="M41" s="12" t="s">
        <v>106</v>
      </c>
      <c r="N41" s="5"/>
      <c r="O41" s="7">
        <v>1</v>
      </c>
      <c r="P41" s="7" t="s">
        <v>144</v>
      </c>
      <c r="Q41" s="7" t="s">
        <v>238</v>
      </c>
      <c r="R41" s="7" t="s">
        <v>239</v>
      </c>
      <c r="S41" s="7">
        <v>16349</v>
      </c>
      <c r="T41" s="7">
        <v>17658</v>
      </c>
      <c r="U41" s="7">
        <v>131</v>
      </c>
      <c r="V41" s="7" t="s">
        <v>153</v>
      </c>
      <c r="W41" s="7">
        <v>195</v>
      </c>
      <c r="X41" s="7">
        <v>601</v>
      </c>
      <c r="Y41" s="7">
        <v>16</v>
      </c>
      <c r="Z41" s="7">
        <v>123</v>
      </c>
      <c r="AA41" s="7">
        <v>0</v>
      </c>
      <c r="AB41" s="7">
        <v>0</v>
      </c>
      <c r="AC41" s="7">
        <v>0</v>
      </c>
      <c r="AD41" s="15">
        <v>8658</v>
      </c>
      <c r="AE41" s="7">
        <v>22</v>
      </c>
      <c r="AF41" s="7">
        <v>18</v>
      </c>
    </row>
    <row r="42" spans="1:32" x14ac:dyDescent="0.4">
      <c r="A42" s="5">
        <f t="shared" si="8"/>
        <v>45256</v>
      </c>
      <c r="B42" s="6">
        <f t="shared" si="13"/>
        <v>12865</v>
      </c>
      <c r="C42" s="7">
        <f t="shared" si="14"/>
        <v>245</v>
      </c>
      <c r="D42" s="8">
        <f t="shared" si="9"/>
        <v>5.4870775347912503E-3</v>
      </c>
      <c r="E42" s="8">
        <f t="shared" si="10"/>
        <v>5.7813121272365799E-2</v>
      </c>
      <c r="F42" s="8">
        <f t="shared" si="11"/>
        <v>2.0675944333995999E-3</v>
      </c>
      <c r="G42" s="9" t="str">
        <f t="shared" si="12"/>
        <v>46</v>
      </c>
      <c r="H42" s="7">
        <v>0</v>
      </c>
      <c r="I42" s="7">
        <v>0</v>
      </c>
      <c r="J42" s="12" t="s">
        <v>18</v>
      </c>
      <c r="K42" s="12" t="s">
        <v>34</v>
      </c>
      <c r="L42" s="13"/>
      <c r="M42" s="12" t="s">
        <v>106</v>
      </c>
      <c r="N42" s="5"/>
      <c r="O42" s="7">
        <v>1</v>
      </c>
      <c r="P42" s="7" t="s">
        <v>144</v>
      </c>
      <c r="Q42" s="7" t="s">
        <v>240</v>
      </c>
      <c r="R42" s="7" t="s">
        <v>241</v>
      </c>
      <c r="S42" s="7">
        <v>12575</v>
      </c>
      <c r="T42" s="7">
        <v>13577</v>
      </c>
      <c r="U42" s="7">
        <v>90</v>
      </c>
      <c r="V42" s="7" t="s">
        <v>228</v>
      </c>
      <c r="W42" s="7">
        <v>1708</v>
      </c>
      <c r="X42" s="7">
        <v>727</v>
      </c>
      <c r="Y42" s="7">
        <v>8</v>
      </c>
      <c r="Z42" s="7">
        <v>69</v>
      </c>
      <c r="AA42" s="7">
        <v>0</v>
      </c>
      <c r="AB42" s="7">
        <v>0</v>
      </c>
      <c r="AC42" s="7">
        <v>0</v>
      </c>
      <c r="AD42" s="15">
        <v>12865</v>
      </c>
      <c r="AE42" s="7">
        <v>31</v>
      </c>
      <c r="AF42" s="7">
        <v>26</v>
      </c>
    </row>
    <row r="43" spans="1:32" x14ac:dyDescent="0.4">
      <c r="A43" s="5">
        <f t="shared" si="8"/>
        <v>45255</v>
      </c>
      <c r="B43" s="6">
        <f t="shared" si="13"/>
        <v>11458</v>
      </c>
      <c r="C43" s="7">
        <f t="shared" si="14"/>
        <v>271</v>
      </c>
      <c r="D43" s="8">
        <f t="shared" si="9"/>
        <v>5.5000335367898596E-3</v>
      </c>
      <c r="E43" s="8">
        <f t="shared" si="10"/>
        <v>5.2853980816956199E-2</v>
      </c>
      <c r="F43" s="8">
        <f t="shared" si="11"/>
        <v>1.7439130726406901E-3</v>
      </c>
      <c r="G43" s="9" t="str">
        <f t="shared" si="12"/>
        <v>59</v>
      </c>
      <c r="H43" s="7">
        <v>0</v>
      </c>
      <c r="I43" s="7">
        <v>0</v>
      </c>
      <c r="J43" s="12" t="s">
        <v>20</v>
      </c>
      <c r="K43" s="12" t="s">
        <v>42</v>
      </c>
      <c r="L43" s="7">
        <v>1</v>
      </c>
      <c r="M43" s="12" t="s">
        <v>106</v>
      </c>
      <c r="N43" s="5"/>
      <c r="O43" s="7">
        <v>1</v>
      </c>
      <c r="P43" s="7" t="s">
        <v>144</v>
      </c>
      <c r="Q43" s="7" t="s">
        <v>242</v>
      </c>
      <c r="R43" s="7" t="s">
        <v>243</v>
      </c>
      <c r="S43" s="7">
        <v>14909</v>
      </c>
      <c r="T43" s="7">
        <v>16264</v>
      </c>
      <c r="U43" s="7">
        <v>126</v>
      </c>
      <c r="V43" s="7" t="s">
        <v>244</v>
      </c>
      <c r="W43" s="7">
        <v>1013</v>
      </c>
      <c r="X43" s="7">
        <v>788</v>
      </c>
      <c r="Y43" s="7">
        <v>11</v>
      </c>
      <c r="Z43" s="7">
        <v>82</v>
      </c>
      <c r="AA43" s="7">
        <v>0</v>
      </c>
      <c r="AB43" s="7">
        <v>0</v>
      </c>
      <c r="AC43" s="7">
        <v>0</v>
      </c>
      <c r="AD43" s="15">
        <v>11458</v>
      </c>
      <c r="AE43" s="7">
        <v>30</v>
      </c>
      <c r="AF43" s="7">
        <v>26</v>
      </c>
    </row>
    <row r="44" spans="1:32" x14ac:dyDescent="0.4">
      <c r="A44" s="5">
        <f t="shared" si="8"/>
        <v>45254</v>
      </c>
      <c r="B44" s="6">
        <f t="shared" si="13"/>
        <v>10484</v>
      </c>
      <c r="C44" s="7">
        <f t="shared" si="14"/>
        <v>272</v>
      </c>
      <c r="D44" s="8">
        <f t="shared" si="9"/>
        <v>6.9134078212290499E-3</v>
      </c>
      <c r="E44" s="8">
        <f t="shared" si="10"/>
        <v>4.80446927374302E-2</v>
      </c>
      <c r="F44" s="8">
        <f t="shared" si="11"/>
        <v>1.4664804469273699E-3</v>
      </c>
      <c r="G44" s="9" t="str">
        <f t="shared" si="12"/>
        <v>52</v>
      </c>
      <c r="H44" s="7">
        <v>0</v>
      </c>
      <c r="I44" s="7">
        <v>0</v>
      </c>
      <c r="J44" s="12" t="s">
        <v>18</v>
      </c>
      <c r="K44" s="12" t="s">
        <v>42</v>
      </c>
      <c r="L44" s="7">
        <v>1</v>
      </c>
      <c r="M44" s="12" t="s">
        <v>106</v>
      </c>
      <c r="N44" s="5"/>
      <c r="O44" s="7">
        <v>1</v>
      </c>
      <c r="P44" s="7" t="s">
        <v>144</v>
      </c>
      <c r="Q44" s="7" t="s">
        <v>245</v>
      </c>
      <c r="R44" s="7" t="s">
        <v>246</v>
      </c>
      <c r="S44" s="7">
        <v>14320</v>
      </c>
      <c r="T44" s="7">
        <v>15486</v>
      </c>
      <c r="U44" s="7">
        <v>158</v>
      </c>
      <c r="V44" s="7" t="s">
        <v>150</v>
      </c>
      <c r="W44" s="7">
        <v>527</v>
      </c>
      <c r="X44" s="7">
        <v>688</v>
      </c>
      <c r="Y44" s="7">
        <v>16</v>
      </c>
      <c r="Z44" s="7">
        <v>99</v>
      </c>
      <c r="AA44" s="7">
        <v>0</v>
      </c>
      <c r="AB44" s="7">
        <v>0</v>
      </c>
      <c r="AC44" s="7">
        <v>0</v>
      </c>
      <c r="AD44" s="15">
        <v>10484</v>
      </c>
      <c r="AE44" s="7">
        <v>24</v>
      </c>
      <c r="AF44" s="7">
        <v>21</v>
      </c>
    </row>
    <row r="45" spans="1:32" x14ac:dyDescent="0.4">
      <c r="A45" s="5">
        <f t="shared" si="8"/>
        <v>45253</v>
      </c>
      <c r="B45" s="6">
        <f t="shared" si="13"/>
        <v>10851</v>
      </c>
      <c r="C45" s="7">
        <f t="shared" si="14"/>
        <v>285</v>
      </c>
      <c r="D45" s="8">
        <f t="shared" si="9"/>
        <v>7.48187982230535E-3</v>
      </c>
      <c r="E45" s="8">
        <f t="shared" si="10"/>
        <v>4.94505494505494E-2</v>
      </c>
      <c r="F45" s="8">
        <f t="shared" si="11"/>
        <v>1.28594809445873E-3</v>
      </c>
      <c r="G45" s="9" t="str">
        <f t="shared" si="12"/>
        <v>52</v>
      </c>
      <c r="H45" s="7">
        <v>0</v>
      </c>
      <c r="I45" s="7">
        <v>0</v>
      </c>
      <c r="J45" s="12" t="s">
        <v>22</v>
      </c>
      <c r="K45" s="7" t="s">
        <v>22</v>
      </c>
      <c r="L45" s="7"/>
      <c r="M45" s="12" t="s">
        <v>106</v>
      </c>
      <c r="N45" s="5"/>
      <c r="O45" s="7">
        <v>1</v>
      </c>
      <c r="P45" s="7" t="s">
        <v>144</v>
      </c>
      <c r="Q45" s="7" t="s">
        <v>247</v>
      </c>
      <c r="R45" s="7" t="s">
        <v>248</v>
      </c>
      <c r="S45" s="7">
        <v>17108</v>
      </c>
      <c r="T45" s="7">
        <v>18378</v>
      </c>
      <c r="U45" s="7">
        <v>147</v>
      </c>
      <c r="V45" s="7" t="s">
        <v>150</v>
      </c>
      <c r="W45" s="7">
        <v>324</v>
      </c>
      <c r="X45" s="7">
        <v>846</v>
      </c>
      <c r="Y45" s="7">
        <v>21</v>
      </c>
      <c r="Z45" s="7">
        <v>128</v>
      </c>
      <c r="AA45" s="7">
        <v>0</v>
      </c>
      <c r="AB45" s="7">
        <v>0</v>
      </c>
      <c r="AC45" s="7">
        <v>0</v>
      </c>
      <c r="AD45" s="15">
        <v>10851</v>
      </c>
      <c r="AE45" s="7">
        <v>27</v>
      </c>
      <c r="AF45" s="7">
        <v>22</v>
      </c>
    </row>
    <row r="46" spans="1:32" x14ac:dyDescent="0.4">
      <c r="A46" s="5">
        <f t="shared" si="8"/>
        <v>45252</v>
      </c>
      <c r="B46" s="6">
        <f t="shared" si="13"/>
        <v>12703</v>
      </c>
      <c r="C46" s="7">
        <f t="shared" si="14"/>
        <v>275</v>
      </c>
      <c r="D46" s="8">
        <f t="shared" si="9"/>
        <v>8.1560850791620003E-3</v>
      </c>
      <c r="E46" s="8">
        <f t="shared" si="10"/>
        <v>4.4565275334506098E-2</v>
      </c>
      <c r="F46" s="8">
        <f t="shared" si="11"/>
        <v>1.2793858947705099E-3</v>
      </c>
      <c r="G46" s="9" t="str">
        <f t="shared" si="12"/>
        <v>52</v>
      </c>
      <c r="H46" s="7">
        <v>0</v>
      </c>
      <c r="I46" s="7">
        <v>0</v>
      </c>
      <c r="J46" s="12" t="s">
        <v>18</v>
      </c>
      <c r="K46" s="12" t="s">
        <v>34</v>
      </c>
      <c r="L46" s="7">
        <v>1</v>
      </c>
      <c r="M46" s="12" t="s">
        <v>106</v>
      </c>
      <c r="N46" s="5"/>
      <c r="O46" s="7">
        <v>1</v>
      </c>
      <c r="P46" s="7" t="s">
        <v>144</v>
      </c>
      <c r="Q46" s="7" t="s">
        <v>249</v>
      </c>
      <c r="R46" s="7" t="s">
        <v>250</v>
      </c>
      <c r="S46" s="7">
        <v>18759</v>
      </c>
      <c r="T46" s="7">
        <v>20378</v>
      </c>
      <c r="U46" s="7">
        <v>197</v>
      </c>
      <c r="V46" s="7" t="s">
        <v>150</v>
      </c>
      <c r="W46" s="7">
        <v>952</v>
      </c>
      <c r="X46" s="7">
        <v>836</v>
      </c>
      <c r="Y46" s="7">
        <v>24</v>
      </c>
      <c r="Z46" s="7">
        <v>153</v>
      </c>
      <c r="AA46" s="7">
        <v>0</v>
      </c>
      <c r="AB46" s="7">
        <v>0</v>
      </c>
      <c r="AC46" s="7">
        <v>0</v>
      </c>
      <c r="AD46" s="15">
        <v>12703</v>
      </c>
      <c r="AE46" s="7">
        <v>27</v>
      </c>
      <c r="AF46" s="7">
        <v>24</v>
      </c>
    </row>
    <row r="47" spans="1:32" x14ac:dyDescent="0.4">
      <c r="A47" s="5">
        <f t="shared" si="8"/>
        <v>45251</v>
      </c>
      <c r="B47" s="6">
        <f t="shared" si="13"/>
        <v>13785</v>
      </c>
      <c r="C47" s="7">
        <f t="shared" si="14"/>
        <v>300</v>
      </c>
      <c r="D47" s="8">
        <f t="shared" si="9"/>
        <v>7.7553823161126099E-3</v>
      </c>
      <c r="E47" s="8">
        <f t="shared" si="10"/>
        <v>3.6595710304156398E-2</v>
      </c>
      <c r="F47" s="8">
        <f t="shared" si="11"/>
        <v>1.1309932544330901E-3</v>
      </c>
      <c r="G47" s="9" t="str">
        <f t="shared" si="12"/>
        <v>49</v>
      </c>
      <c r="H47" s="7">
        <v>0</v>
      </c>
      <c r="I47" s="7">
        <v>0</v>
      </c>
      <c r="J47" s="12" t="s">
        <v>20</v>
      </c>
      <c r="K47" s="12" t="s">
        <v>42</v>
      </c>
      <c r="L47" s="13"/>
      <c r="M47" s="12" t="s">
        <v>106</v>
      </c>
      <c r="N47" s="5"/>
      <c r="O47" s="7">
        <v>1</v>
      </c>
      <c r="P47" s="7" t="s">
        <v>144</v>
      </c>
      <c r="Q47" s="7" t="s">
        <v>251</v>
      </c>
      <c r="R47" s="7" t="s">
        <v>252</v>
      </c>
      <c r="S47" s="7">
        <v>24757</v>
      </c>
      <c r="T47" s="7">
        <v>26679</v>
      </c>
      <c r="U47" s="7">
        <v>176</v>
      </c>
      <c r="V47" s="7" t="s">
        <v>253</v>
      </c>
      <c r="W47" s="7">
        <v>670</v>
      </c>
      <c r="X47" s="7">
        <v>906</v>
      </c>
      <c r="Y47" s="7">
        <v>27</v>
      </c>
      <c r="Z47" s="7">
        <v>192</v>
      </c>
      <c r="AA47" s="7">
        <v>0</v>
      </c>
      <c r="AB47" s="7">
        <v>0</v>
      </c>
      <c r="AC47" s="7">
        <v>0</v>
      </c>
      <c r="AD47" s="15">
        <v>13785</v>
      </c>
      <c r="AE47" s="7">
        <v>31</v>
      </c>
      <c r="AF47" s="7">
        <v>28</v>
      </c>
    </row>
    <row r="48" spans="1:32" x14ac:dyDescent="0.4">
      <c r="A48" s="5">
        <f t="shared" si="8"/>
        <v>45249</v>
      </c>
      <c r="B48" s="6">
        <f t="shared" si="13"/>
        <v>11051</v>
      </c>
      <c r="C48" s="7">
        <f t="shared" si="14"/>
        <v>272</v>
      </c>
      <c r="D48" s="8">
        <f t="shared" si="9"/>
        <v>5.0166368057333001E-3</v>
      </c>
      <c r="E48" s="8">
        <f t="shared" si="10"/>
        <v>4.1822370104939902E-2</v>
      </c>
      <c r="F48" s="8">
        <f t="shared" si="11"/>
        <v>1.12618377271564E-3</v>
      </c>
      <c r="G48" s="9" t="str">
        <f t="shared" si="12"/>
        <v>57</v>
      </c>
      <c r="H48" s="7">
        <v>0</v>
      </c>
      <c r="I48" s="7">
        <v>0</v>
      </c>
      <c r="J48" s="12" t="s">
        <v>18</v>
      </c>
      <c r="K48" s="12" t="s">
        <v>42</v>
      </c>
      <c r="L48" s="7"/>
      <c r="M48" s="12" t="s">
        <v>106</v>
      </c>
      <c r="N48" s="5"/>
      <c r="O48" s="7">
        <v>1</v>
      </c>
      <c r="P48" s="7" t="s">
        <v>144</v>
      </c>
      <c r="Q48" s="7" t="s">
        <v>254</v>
      </c>
      <c r="R48" s="7" t="s">
        <v>255</v>
      </c>
      <c r="S48" s="7">
        <v>19535</v>
      </c>
      <c r="T48" s="7">
        <v>20775</v>
      </c>
      <c r="U48" s="7">
        <v>191</v>
      </c>
      <c r="V48" s="7" t="s">
        <v>225</v>
      </c>
      <c r="W48" s="7">
        <v>12193</v>
      </c>
      <c r="X48" s="7">
        <v>817</v>
      </c>
      <c r="Y48" s="7">
        <v>16</v>
      </c>
      <c r="Z48" s="7">
        <v>98</v>
      </c>
      <c r="AA48" s="7">
        <v>0</v>
      </c>
      <c r="AB48" s="7">
        <v>0</v>
      </c>
      <c r="AC48" s="7">
        <v>0</v>
      </c>
      <c r="AD48" s="15">
        <v>11051</v>
      </c>
      <c r="AE48" s="7">
        <v>27</v>
      </c>
      <c r="AF48" s="7">
        <v>22</v>
      </c>
    </row>
    <row r="49" spans="1:32" x14ac:dyDescent="0.4">
      <c r="A49" s="5">
        <f t="shared" si="8"/>
        <v>45248</v>
      </c>
      <c r="B49" s="6">
        <f t="shared" si="13"/>
        <v>6715</v>
      </c>
      <c r="C49" s="7">
        <f t="shared" si="14"/>
        <v>242</v>
      </c>
      <c r="D49" s="8">
        <f t="shared" si="9"/>
        <v>6.4390842191332804E-3</v>
      </c>
      <c r="E49" s="8">
        <f t="shared" si="10"/>
        <v>4.4971381847915E-2</v>
      </c>
      <c r="F49" s="8">
        <f t="shared" si="11"/>
        <v>1.2264922322158601E-3</v>
      </c>
      <c r="G49" s="9" t="str">
        <f t="shared" si="12"/>
        <v>55</v>
      </c>
      <c r="H49" s="7">
        <v>0</v>
      </c>
      <c r="I49" s="7">
        <v>0</v>
      </c>
      <c r="J49" s="12" t="s">
        <v>22</v>
      </c>
      <c r="K49" s="7" t="s">
        <v>22</v>
      </c>
      <c r="L49" s="7">
        <v>1</v>
      </c>
      <c r="M49" s="12" t="s">
        <v>106</v>
      </c>
      <c r="N49" s="5"/>
      <c r="O49" s="7">
        <v>1</v>
      </c>
      <c r="P49" s="7" t="s">
        <v>144</v>
      </c>
      <c r="Q49" s="7" t="s">
        <v>256</v>
      </c>
      <c r="R49" s="7" t="s">
        <v>257</v>
      </c>
      <c r="S49" s="7">
        <v>9784</v>
      </c>
      <c r="T49" s="7">
        <v>10539</v>
      </c>
      <c r="U49" s="7">
        <v>138</v>
      </c>
      <c r="V49" s="7" t="s">
        <v>164</v>
      </c>
      <c r="W49" s="7">
        <v>728</v>
      </c>
      <c r="X49" s="7">
        <v>440</v>
      </c>
      <c r="Y49" s="7">
        <v>4</v>
      </c>
      <c r="Z49" s="7">
        <v>63</v>
      </c>
      <c r="AA49" s="7">
        <v>0</v>
      </c>
      <c r="AB49" s="7">
        <v>0</v>
      </c>
      <c r="AC49" s="7">
        <v>0</v>
      </c>
      <c r="AD49" s="15">
        <v>6715</v>
      </c>
      <c r="AE49" s="7">
        <v>16</v>
      </c>
      <c r="AF49" s="7">
        <v>12</v>
      </c>
    </row>
    <row r="50" spans="1:32" x14ac:dyDescent="0.4">
      <c r="A50" s="5">
        <f t="shared" si="8"/>
        <v>45247</v>
      </c>
      <c r="B50" s="6">
        <f t="shared" si="13"/>
        <v>5553</v>
      </c>
      <c r="C50" s="7">
        <f t="shared" si="14"/>
        <v>246</v>
      </c>
      <c r="D50" s="8">
        <f t="shared" si="9"/>
        <v>6.3411540900443902E-3</v>
      </c>
      <c r="E50" s="8">
        <f t="shared" si="10"/>
        <v>5.4153455928979098E-2</v>
      </c>
      <c r="F50" s="8">
        <f t="shared" si="11"/>
        <v>1.0145846544070999E-3</v>
      </c>
      <c r="G50" s="9" t="str">
        <f t="shared" si="12"/>
        <v>58</v>
      </c>
      <c r="H50" s="7">
        <v>0</v>
      </c>
      <c r="I50" s="7">
        <v>0</v>
      </c>
      <c r="J50" s="12" t="s">
        <v>18</v>
      </c>
      <c r="K50" s="12" t="s">
        <v>34</v>
      </c>
      <c r="L50" s="7"/>
      <c r="M50" s="12" t="s">
        <v>106</v>
      </c>
      <c r="N50" s="5"/>
      <c r="O50" s="7">
        <v>1</v>
      </c>
      <c r="P50" s="7" t="s">
        <v>144</v>
      </c>
      <c r="Q50" s="7" t="s">
        <v>258</v>
      </c>
      <c r="R50" s="7" t="s">
        <v>259</v>
      </c>
      <c r="S50" s="7">
        <v>7885</v>
      </c>
      <c r="T50" s="7">
        <v>8483</v>
      </c>
      <c r="U50" s="7">
        <v>98</v>
      </c>
      <c r="V50" s="7" t="s">
        <v>193</v>
      </c>
      <c r="W50" s="7">
        <v>1195</v>
      </c>
      <c r="X50" s="7">
        <v>427</v>
      </c>
      <c r="Y50" s="7">
        <v>12</v>
      </c>
      <c r="Z50" s="7">
        <v>50</v>
      </c>
      <c r="AA50" s="7">
        <v>0</v>
      </c>
      <c r="AB50" s="7">
        <v>0</v>
      </c>
      <c r="AC50" s="7">
        <v>0</v>
      </c>
      <c r="AD50" s="15">
        <v>5553</v>
      </c>
      <c r="AE50" s="7">
        <v>11</v>
      </c>
      <c r="AF50" s="7">
        <v>8</v>
      </c>
    </row>
    <row r="51" spans="1:32" x14ac:dyDescent="0.4">
      <c r="A51" s="5">
        <f t="shared" si="8"/>
        <v>45246</v>
      </c>
      <c r="B51" s="6">
        <f t="shared" si="13"/>
        <v>4852</v>
      </c>
      <c r="C51" s="7">
        <f t="shared" si="14"/>
        <v>241</v>
      </c>
      <c r="D51" s="8">
        <f t="shared" si="9"/>
        <v>6.0009376465072701E-3</v>
      </c>
      <c r="E51" s="8">
        <f t="shared" si="10"/>
        <v>4.2850445382090999E-2</v>
      </c>
      <c r="F51" s="8">
        <f t="shared" si="11"/>
        <v>8.4388185654008397E-4</v>
      </c>
      <c r="G51" s="9" t="str">
        <f t="shared" si="12"/>
        <v>53</v>
      </c>
      <c r="H51" s="7">
        <v>0</v>
      </c>
      <c r="I51" s="7">
        <v>0</v>
      </c>
      <c r="J51" s="12" t="s">
        <v>20</v>
      </c>
      <c r="K51" s="12" t="s">
        <v>42</v>
      </c>
      <c r="L51" s="13"/>
      <c r="M51" s="12" t="s">
        <v>106</v>
      </c>
      <c r="N51" s="5"/>
      <c r="O51" s="7">
        <v>1</v>
      </c>
      <c r="P51" s="7" t="s">
        <v>144</v>
      </c>
      <c r="Q51" s="7" t="s">
        <v>260</v>
      </c>
      <c r="R51" s="7" t="s">
        <v>261</v>
      </c>
      <c r="S51" s="7">
        <v>10665</v>
      </c>
      <c r="T51" s="7">
        <v>11381</v>
      </c>
      <c r="U51" s="7">
        <v>115</v>
      </c>
      <c r="V51" s="7" t="s">
        <v>198</v>
      </c>
      <c r="W51" s="7">
        <v>494</v>
      </c>
      <c r="X51" s="7">
        <v>457</v>
      </c>
      <c r="Y51" s="7">
        <v>9</v>
      </c>
      <c r="Z51" s="7">
        <v>64</v>
      </c>
      <c r="AA51" s="7">
        <v>0</v>
      </c>
      <c r="AB51" s="7">
        <v>0</v>
      </c>
      <c r="AC51" s="7">
        <v>0</v>
      </c>
      <c r="AD51" s="15">
        <v>4852</v>
      </c>
      <c r="AE51" s="7">
        <v>12</v>
      </c>
      <c r="AF51" s="7">
        <v>9</v>
      </c>
    </row>
    <row r="52" spans="1:32" x14ac:dyDescent="0.4">
      <c r="A52" s="5">
        <f t="shared" si="8"/>
        <v>45245</v>
      </c>
      <c r="B52" s="6">
        <f t="shared" si="13"/>
        <v>11884</v>
      </c>
      <c r="C52" s="7">
        <f t="shared" si="14"/>
        <v>272</v>
      </c>
      <c r="D52" s="8">
        <f t="shared" si="9"/>
        <v>8.4242507940892105E-3</v>
      </c>
      <c r="E52" s="8">
        <f t="shared" si="10"/>
        <v>7.9961331307830397E-2</v>
      </c>
      <c r="F52" s="8">
        <f t="shared" si="11"/>
        <v>2.7620494406849902E-3</v>
      </c>
      <c r="G52" s="9" t="str">
        <f t="shared" si="12"/>
        <v>53</v>
      </c>
      <c r="H52" s="7">
        <v>0</v>
      </c>
      <c r="I52" s="7">
        <v>0</v>
      </c>
      <c r="J52" s="12" t="s">
        <v>18</v>
      </c>
      <c r="K52" s="12" t="s">
        <v>42</v>
      </c>
      <c r="L52" s="7"/>
      <c r="M52" s="12" t="s">
        <v>106</v>
      </c>
      <c r="N52" s="5"/>
      <c r="O52" s="7">
        <v>1</v>
      </c>
      <c r="P52" s="7" t="s">
        <v>144</v>
      </c>
      <c r="Q52" s="7" t="s">
        <v>262</v>
      </c>
      <c r="R52" s="7" t="s">
        <v>263</v>
      </c>
      <c r="S52" s="7">
        <v>7241</v>
      </c>
      <c r="T52" s="7">
        <v>7989</v>
      </c>
      <c r="U52" s="7">
        <v>100</v>
      </c>
      <c r="V52" s="7" t="s">
        <v>198</v>
      </c>
      <c r="W52" s="7">
        <v>322</v>
      </c>
      <c r="X52" s="7">
        <v>579</v>
      </c>
      <c r="Y52" s="7">
        <v>1</v>
      </c>
      <c r="Z52" s="7">
        <v>61</v>
      </c>
      <c r="AA52" s="7">
        <v>0</v>
      </c>
      <c r="AB52" s="7">
        <v>0</v>
      </c>
      <c r="AC52" s="7">
        <v>0</v>
      </c>
      <c r="AD52" s="15">
        <v>11884</v>
      </c>
      <c r="AE52" s="7">
        <v>23</v>
      </c>
      <c r="AF52" s="7">
        <v>20</v>
      </c>
    </row>
    <row r="53" spans="1:32" x14ac:dyDescent="0.4">
      <c r="A53" s="5">
        <f t="shared" si="8"/>
        <v>45244</v>
      </c>
      <c r="B53" s="6">
        <f t="shared" si="13"/>
        <v>4555</v>
      </c>
      <c r="C53" s="7">
        <f t="shared" si="14"/>
        <v>243</v>
      </c>
      <c r="D53" s="8">
        <f t="shared" si="9"/>
        <v>3.5906642728904801E-3</v>
      </c>
      <c r="E53" s="8">
        <f t="shared" si="10"/>
        <v>3.4610013963694397E-2</v>
      </c>
      <c r="F53" s="8">
        <f t="shared" si="11"/>
        <v>8.97666068222621E-4</v>
      </c>
      <c r="G53" s="9" t="str">
        <f t="shared" si="12"/>
        <v>45</v>
      </c>
      <c r="H53" s="7">
        <v>0</v>
      </c>
      <c r="I53" s="7">
        <v>0</v>
      </c>
      <c r="J53" s="12" t="s">
        <v>22</v>
      </c>
      <c r="K53" s="7" t="s">
        <v>22</v>
      </c>
      <c r="L53" s="7"/>
      <c r="M53" s="12" t="s">
        <v>106</v>
      </c>
      <c r="N53" s="5"/>
      <c r="O53" s="7">
        <v>1</v>
      </c>
      <c r="P53" s="7" t="s">
        <v>144</v>
      </c>
      <c r="Q53" s="7" t="s">
        <v>264</v>
      </c>
      <c r="R53" s="7" t="s">
        <v>265</v>
      </c>
      <c r="S53" s="7">
        <v>10026</v>
      </c>
      <c r="T53" s="7">
        <v>10568</v>
      </c>
      <c r="U53" s="7">
        <v>91</v>
      </c>
      <c r="V53" s="7" t="s">
        <v>214</v>
      </c>
      <c r="W53" s="7">
        <v>1670</v>
      </c>
      <c r="X53" s="7">
        <v>347</v>
      </c>
      <c r="Y53" s="7">
        <v>5</v>
      </c>
      <c r="Z53" s="7">
        <v>36</v>
      </c>
      <c r="AA53" s="7">
        <v>0</v>
      </c>
      <c r="AB53" s="7">
        <v>0</v>
      </c>
      <c r="AC53" s="7">
        <v>0</v>
      </c>
      <c r="AD53" s="15">
        <v>4555</v>
      </c>
      <c r="AE53" s="7">
        <v>11</v>
      </c>
      <c r="AF53" s="7">
        <v>9</v>
      </c>
    </row>
    <row r="54" spans="1:32" x14ac:dyDescent="0.4">
      <c r="A54" s="5">
        <f t="shared" si="8"/>
        <v>45242</v>
      </c>
      <c r="B54" s="6">
        <f t="shared" si="13"/>
        <v>12574</v>
      </c>
      <c r="C54" s="7">
        <f t="shared" si="14"/>
        <v>260</v>
      </c>
      <c r="D54" s="8">
        <f t="shared" si="9"/>
        <v>5.3255627009646299E-3</v>
      </c>
      <c r="E54" s="8">
        <f t="shared" si="10"/>
        <v>5.1145498392283002E-2</v>
      </c>
      <c r="F54" s="8">
        <f t="shared" si="11"/>
        <v>2.7130225080385902E-3</v>
      </c>
      <c r="G54" s="9" t="str">
        <f t="shared" si="12"/>
        <v>54</v>
      </c>
      <c r="H54" s="7">
        <v>0</v>
      </c>
      <c r="I54" s="7">
        <v>0</v>
      </c>
      <c r="J54" s="12" t="s">
        <v>18</v>
      </c>
      <c r="K54" s="12" t="s">
        <v>34</v>
      </c>
      <c r="L54" s="7"/>
      <c r="M54" s="12" t="s">
        <v>106</v>
      </c>
      <c r="N54" s="5"/>
      <c r="O54" s="7">
        <v>1</v>
      </c>
      <c r="P54" s="7" t="s">
        <v>144</v>
      </c>
      <c r="Q54" s="7" t="s">
        <v>266</v>
      </c>
      <c r="R54" s="7" t="s">
        <v>267</v>
      </c>
      <c r="S54" s="7">
        <v>9952</v>
      </c>
      <c r="T54" s="7">
        <v>10848</v>
      </c>
      <c r="U54" s="7">
        <v>102</v>
      </c>
      <c r="V54" s="7" t="s">
        <v>268</v>
      </c>
      <c r="W54" s="7">
        <v>8464</v>
      </c>
      <c r="X54" s="7">
        <v>509</v>
      </c>
      <c r="Y54" s="7">
        <v>7</v>
      </c>
      <c r="Z54" s="7">
        <v>53</v>
      </c>
      <c r="AA54" s="7">
        <v>0</v>
      </c>
      <c r="AB54" s="7">
        <v>0</v>
      </c>
      <c r="AC54" s="7">
        <v>0</v>
      </c>
      <c r="AD54" s="15">
        <v>12574</v>
      </c>
      <c r="AE54" s="7">
        <v>34</v>
      </c>
      <c r="AF54" s="7">
        <v>27</v>
      </c>
    </row>
    <row r="55" spans="1:32" x14ac:dyDescent="0.4">
      <c r="A55" s="5">
        <f t="shared" si="8"/>
        <v>45241</v>
      </c>
      <c r="B55" s="6">
        <f t="shared" si="13"/>
        <v>16341</v>
      </c>
      <c r="C55" s="7">
        <f t="shared" si="14"/>
        <v>256</v>
      </c>
      <c r="D55" s="8">
        <f t="shared" si="9"/>
        <v>8.2033506643558601E-3</v>
      </c>
      <c r="E55" s="8">
        <f t="shared" si="10"/>
        <v>7.1981513575967604E-2</v>
      </c>
      <c r="F55" s="8">
        <f t="shared" si="11"/>
        <v>4.1594454072790303E-3</v>
      </c>
      <c r="G55" s="9" t="str">
        <f t="shared" si="12"/>
        <v>57</v>
      </c>
      <c r="H55" s="7">
        <v>0</v>
      </c>
      <c r="I55" s="7">
        <v>0</v>
      </c>
      <c r="J55" s="12" t="s">
        <v>20</v>
      </c>
      <c r="K55" s="12" t="s">
        <v>42</v>
      </c>
      <c r="L55" s="13"/>
      <c r="M55" s="12" t="s">
        <v>106</v>
      </c>
      <c r="N55" s="5"/>
      <c r="O55" s="7">
        <v>1</v>
      </c>
      <c r="P55" s="7" t="s">
        <v>144</v>
      </c>
      <c r="Q55" s="7" t="s">
        <v>269</v>
      </c>
      <c r="R55" s="7" t="s">
        <v>270</v>
      </c>
      <c r="S55" s="7">
        <v>8655</v>
      </c>
      <c r="T55" s="7">
        <v>9650</v>
      </c>
      <c r="U55" s="7">
        <v>88</v>
      </c>
      <c r="V55" s="7" t="s">
        <v>225</v>
      </c>
      <c r="W55" s="7">
        <v>270</v>
      </c>
      <c r="X55" s="7">
        <v>623</v>
      </c>
      <c r="Y55" s="7">
        <v>13</v>
      </c>
      <c r="Z55" s="7">
        <v>71</v>
      </c>
      <c r="AA55" s="7">
        <v>0</v>
      </c>
      <c r="AB55" s="7">
        <v>0</v>
      </c>
      <c r="AC55" s="7">
        <v>0</v>
      </c>
      <c r="AD55" s="15">
        <v>16341</v>
      </c>
      <c r="AE55" s="7">
        <v>40</v>
      </c>
      <c r="AF55" s="7">
        <v>36</v>
      </c>
    </row>
    <row r="56" spans="1:32" x14ac:dyDescent="0.4">
      <c r="A56" s="5">
        <f t="shared" si="8"/>
        <v>45240</v>
      </c>
      <c r="B56" s="6">
        <f t="shared" si="13"/>
        <v>9602</v>
      </c>
      <c r="C56" s="7">
        <f t="shared" si="14"/>
        <v>282</v>
      </c>
      <c r="D56" s="8">
        <f t="shared" si="9"/>
        <v>4.2128793740864902E-3</v>
      </c>
      <c r="E56" s="8">
        <f t="shared" si="10"/>
        <v>5.1156392399621699E-2</v>
      </c>
      <c r="F56" s="8">
        <f t="shared" si="11"/>
        <v>1.63356547158456E-3</v>
      </c>
      <c r="G56" s="9" t="str">
        <f t="shared" si="12"/>
        <v>48</v>
      </c>
      <c r="H56" s="7">
        <v>0</v>
      </c>
      <c r="I56" s="7">
        <v>0</v>
      </c>
      <c r="J56" s="12" t="s">
        <v>18</v>
      </c>
      <c r="K56" s="12" t="s">
        <v>42</v>
      </c>
      <c r="L56" s="7">
        <v>1</v>
      </c>
      <c r="M56" s="12" t="s">
        <v>106</v>
      </c>
      <c r="N56" s="5"/>
      <c r="O56" s="7">
        <v>1</v>
      </c>
      <c r="P56" s="7" t="s">
        <v>144</v>
      </c>
      <c r="Q56" s="7" t="s">
        <v>271</v>
      </c>
      <c r="R56" s="7" t="s">
        <v>272</v>
      </c>
      <c r="S56" s="7">
        <v>11631</v>
      </c>
      <c r="T56" s="7">
        <v>12489</v>
      </c>
      <c r="U56" s="7">
        <v>107</v>
      </c>
      <c r="V56" s="7" t="s">
        <v>156</v>
      </c>
      <c r="W56" s="7">
        <v>830</v>
      </c>
      <c r="X56" s="7">
        <v>595</v>
      </c>
      <c r="Y56" s="7">
        <v>7</v>
      </c>
      <c r="Z56" s="7">
        <v>49</v>
      </c>
      <c r="AA56" s="7">
        <v>0</v>
      </c>
      <c r="AB56" s="7">
        <v>0</v>
      </c>
      <c r="AC56" s="7">
        <v>0</v>
      </c>
      <c r="AD56" s="15">
        <v>9602</v>
      </c>
      <c r="AE56" s="7">
        <v>24</v>
      </c>
      <c r="AF56" s="7">
        <v>19</v>
      </c>
    </row>
    <row r="57" spans="1:32" x14ac:dyDescent="0.4">
      <c r="A57" s="5">
        <f t="shared" si="8"/>
        <v>45239</v>
      </c>
      <c r="B57" s="6">
        <f t="shared" si="13"/>
        <v>12667</v>
      </c>
      <c r="C57" s="7">
        <f t="shared" si="14"/>
        <v>277</v>
      </c>
      <c r="D57" s="8">
        <f t="shared" si="9"/>
        <v>9.2812006319115299E-3</v>
      </c>
      <c r="E57" s="8">
        <f t="shared" si="10"/>
        <v>5.6575829383886299E-2</v>
      </c>
      <c r="F57" s="8">
        <f t="shared" si="11"/>
        <v>1.7772511848341201E-3</v>
      </c>
      <c r="G57" s="9" t="str">
        <f t="shared" si="12"/>
        <v>51</v>
      </c>
      <c r="H57" s="7">
        <v>0</v>
      </c>
      <c r="I57" s="7">
        <v>0</v>
      </c>
      <c r="J57" s="12" t="s">
        <v>22</v>
      </c>
      <c r="K57" s="7" t="s">
        <v>22</v>
      </c>
      <c r="L57" s="7"/>
      <c r="M57" s="12" t="s">
        <v>106</v>
      </c>
      <c r="N57" s="5"/>
      <c r="O57" s="7">
        <v>1</v>
      </c>
      <c r="P57" s="7" t="s">
        <v>144</v>
      </c>
      <c r="Q57" s="7" t="s">
        <v>273</v>
      </c>
      <c r="R57" s="7" t="s">
        <v>274</v>
      </c>
      <c r="S57" s="7">
        <v>10128</v>
      </c>
      <c r="T57" s="7">
        <v>11306</v>
      </c>
      <c r="U57" s="7">
        <v>100</v>
      </c>
      <c r="V57" s="7" t="s">
        <v>153</v>
      </c>
      <c r="W57" s="7">
        <v>441</v>
      </c>
      <c r="X57" s="7">
        <v>573</v>
      </c>
      <c r="Y57" s="7">
        <v>14</v>
      </c>
      <c r="Z57" s="7">
        <v>94</v>
      </c>
      <c r="AA57" s="7">
        <v>0</v>
      </c>
      <c r="AB57" s="7">
        <v>0</v>
      </c>
      <c r="AC57" s="7">
        <v>0</v>
      </c>
      <c r="AD57" s="15">
        <v>12667</v>
      </c>
      <c r="AE57" s="7">
        <v>29</v>
      </c>
      <c r="AF57" s="7">
        <v>18</v>
      </c>
    </row>
    <row r="58" spans="1:32" x14ac:dyDescent="0.4">
      <c r="A58" s="5">
        <f t="shared" si="8"/>
        <v>45238</v>
      </c>
      <c r="B58" s="6">
        <f t="shared" si="13"/>
        <v>15748</v>
      </c>
      <c r="C58" s="7">
        <f t="shared" si="14"/>
        <v>277</v>
      </c>
      <c r="D58" s="8">
        <f t="shared" si="9"/>
        <v>5.83760834954891E-3</v>
      </c>
      <c r="E58" s="8">
        <f t="shared" si="10"/>
        <v>3.3669438056489198E-2</v>
      </c>
      <c r="F58" s="8">
        <f t="shared" si="11"/>
        <v>1.7100064862315E-3</v>
      </c>
      <c r="G58" s="9" t="str">
        <f t="shared" si="12"/>
        <v>48</v>
      </c>
      <c r="H58" s="7">
        <v>0</v>
      </c>
      <c r="I58" s="7">
        <v>0</v>
      </c>
      <c r="J58" s="12" t="s">
        <v>18</v>
      </c>
      <c r="K58" s="12" t="s">
        <v>34</v>
      </c>
      <c r="L58" s="7"/>
      <c r="M58" s="12" t="s">
        <v>106</v>
      </c>
      <c r="N58" s="5"/>
      <c r="O58" s="7">
        <v>1</v>
      </c>
      <c r="P58" s="7" t="s">
        <v>144</v>
      </c>
      <c r="Q58" s="7" t="s">
        <v>275</v>
      </c>
      <c r="R58" s="7" t="s">
        <v>276</v>
      </c>
      <c r="S58" s="7">
        <v>16959</v>
      </c>
      <c r="T58" s="7">
        <v>18318</v>
      </c>
      <c r="U58" s="7">
        <v>185</v>
      </c>
      <c r="V58" s="7" t="s">
        <v>156</v>
      </c>
      <c r="W58" s="7">
        <v>497</v>
      </c>
      <c r="X58" s="7">
        <v>571</v>
      </c>
      <c r="Y58" s="7">
        <v>17</v>
      </c>
      <c r="Z58" s="7">
        <v>99</v>
      </c>
      <c r="AA58" s="7">
        <v>0</v>
      </c>
      <c r="AB58" s="7">
        <v>0</v>
      </c>
      <c r="AC58" s="7">
        <v>0</v>
      </c>
      <c r="AD58" s="15">
        <v>15748</v>
      </c>
      <c r="AE58" s="7">
        <v>38</v>
      </c>
      <c r="AF58" s="7">
        <v>29</v>
      </c>
    </row>
    <row r="59" spans="1:32" x14ac:dyDescent="0.4">
      <c r="A59" s="5">
        <f t="shared" si="8"/>
        <v>45237</v>
      </c>
      <c r="B59" s="6">
        <f t="shared" si="13"/>
        <v>20863</v>
      </c>
      <c r="C59" s="7">
        <f t="shared" si="14"/>
        <v>276</v>
      </c>
      <c r="D59" s="8">
        <f t="shared" si="9"/>
        <v>7.5442043222003902E-3</v>
      </c>
      <c r="E59" s="8">
        <f t="shared" si="10"/>
        <v>5.0609037328094297E-2</v>
      </c>
      <c r="F59" s="8">
        <f t="shared" si="11"/>
        <v>2.9862475442043201E-3</v>
      </c>
      <c r="G59" s="9" t="str">
        <f t="shared" si="12"/>
        <v>51</v>
      </c>
      <c r="H59" s="7">
        <v>0</v>
      </c>
      <c r="I59" s="7">
        <v>0</v>
      </c>
      <c r="J59" s="12" t="s">
        <v>20</v>
      </c>
      <c r="K59" s="12" t="s">
        <v>42</v>
      </c>
      <c r="L59" s="13"/>
      <c r="M59" s="12" t="s">
        <v>106</v>
      </c>
      <c r="N59" s="5"/>
      <c r="O59" s="7">
        <v>1</v>
      </c>
      <c r="P59" s="7" t="s">
        <v>144</v>
      </c>
      <c r="Q59" s="7" t="s">
        <v>277</v>
      </c>
      <c r="R59" s="7" t="s">
        <v>278</v>
      </c>
      <c r="S59" s="7">
        <v>12725</v>
      </c>
      <c r="T59" s="7">
        <v>13637</v>
      </c>
      <c r="U59" s="7">
        <v>111</v>
      </c>
      <c r="V59" s="7" t="s">
        <v>153</v>
      </c>
      <c r="W59" s="7">
        <v>542</v>
      </c>
      <c r="X59" s="7">
        <v>644</v>
      </c>
      <c r="Y59" s="7">
        <v>11</v>
      </c>
      <c r="Z59" s="7">
        <v>96</v>
      </c>
      <c r="AA59" s="7">
        <v>0</v>
      </c>
      <c r="AB59" s="7">
        <v>0</v>
      </c>
      <c r="AC59" s="7">
        <v>0</v>
      </c>
      <c r="AD59" s="15">
        <v>20863</v>
      </c>
      <c r="AE59" s="7">
        <v>48</v>
      </c>
      <c r="AF59" s="7">
        <v>38</v>
      </c>
    </row>
    <row r="60" spans="1:32" x14ac:dyDescent="0.4">
      <c r="A60" s="5">
        <f t="shared" si="8"/>
        <v>45235</v>
      </c>
      <c r="B60" s="6">
        <f t="shared" si="13"/>
        <v>22357</v>
      </c>
      <c r="C60" s="7">
        <f t="shared" si="14"/>
        <v>282</v>
      </c>
      <c r="D60" s="8">
        <f t="shared" si="9"/>
        <v>6.9907679171780802E-3</v>
      </c>
      <c r="E60" s="8">
        <f t="shared" si="10"/>
        <v>4.3065264955440503E-2</v>
      </c>
      <c r="F60" s="8">
        <f t="shared" si="11"/>
        <v>2.1345856235658301E-3</v>
      </c>
      <c r="G60" s="9" t="str">
        <f t="shared" si="12"/>
        <v>48</v>
      </c>
      <c r="H60" s="7">
        <v>0</v>
      </c>
      <c r="I60" s="7">
        <v>0</v>
      </c>
      <c r="J60" s="12" t="s">
        <v>18</v>
      </c>
      <c r="K60" s="12" t="s">
        <v>42</v>
      </c>
      <c r="L60" s="7"/>
      <c r="M60" s="12" t="s">
        <v>106</v>
      </c>
      <c r="N60" s="5"/>
      <c r="O60" s="7">
        <v>1</v>
      </c>
      <c r="P60" s="7" t="s">
        <v>144</v>
      </c>
      <c r="Q60" s="7" t="s">
        <v>279</v>
      </c>
      <c r="R60" s="7" t="s">
        <v>280</v>
      </c>
      <c r="S60" s="7">
        <v>18739</v>
      </c>
      <c r="T60" s="7">
        <v>20314</v>
      </c>
      <c r="U60" s="7">
        <v>150</v>
      </c>
      <c r="V60" s="7" t="s">
        <v>156</v>
      </c>
      <c r="W60" s="7">
        <v>958</v>
      </c>
      <c r="X60" s="7">
        <v>807</v>
      </c>
      <c r="Y60" s="7">
        <v>12</v>
      </c>
      <c r="Z60" s="7">
        <v>131</v>
      </c>
      <c r="AA60" s="7">
        <v>0</v>
      </c>
      <c r="AB60" s="7">
        <v>0</v>
      </c>
      <c r="AC60" s="7">
        <v>0</v>
      </c>
      <c r="AD60" s="15">
        <v>22357</v>
      </c>
      <c r="AE60" s="7">
        <v>52</v>
      </c>
      <c r="AF60" s="7">
        <v>40</v>
      </c>
    </row>
    <row r="61" spans="1:32" x14ac:dyDescent="0.4">
      <c r="A61" s="5">
        <f t="shared" si="8"/>
        <v>45234</v>
      </c>
      <c r="B61" s="6">
        <f t="shared" si="13"/>
        <v>12650</v>
      </c>
      <c r="C61" s="7">
        <f t="shared" si="14"/>
        <v>272</v>
      </c>
      <c r="D61" s="8">
        <f t="shared" si="9"/>
        <v>5.2929705636549397E-3</v>
      </c>
      <c r="E61" s="8">
        <f t="shared" si="10"/>
        <v>2.68827189154053E-2</v>
      </c>
      <c r="F61" s="8">
        <f t="shared" si="11"/>
        <v>1.3928869904355099E-3</v>
      </c>
      <c r="G61" s="9" t="str">
        <f t="shared" si="12"/>
        <v>49</v>
      </c>
      <c r="H61" s="7">
        <v>0</v>
      </c>
      <c r="I61" s="7">
        <v>0</v>
      </c>
      <c r="J61" s="12" t="s">
        <v>22</v>
      </c>
      <c r="K61" s="7" t="s">
        <v>22</v>
      </c>
      <c r="L61" s="7">
        <v>1</v>
      </c>
      <c r="M61" s="12" t="s">
        <v>106</v>
      </c>
      <c r="N61" s="5"/>
      <c r="O61" s="7">
        <v>1</v>
      </c>
      <c r="P61" s="7" t="s">
        <v>144</v>
      </c>
      <c r="Q61" s="7" t="s">
        <v>281</v>
      </c>
      <c r="R61" s="7" t="s">
        <v>282</v>
      </c>
      <c r="S61" s="7">
        <v>21538</v>
      </c>
      <c r="T61" s="7">
        <v>22853</v>
      </c>
      <c r="U61" s="7">
        <v>196</v>
      </c>
      <c r="V61" s="7" t="s">
        <v>253</v>
      </c>
      <c r="W61" s="7">
        <v>707</v>
      </c>
      <c r="X61" s="7">
        <v>579</v>
      </c>
      <c r="Y61" s="7">
        <v>9</v>
      </c>
      <c r="Z61" s="7">
        <v>114</v>
      </c>
      <c r="AA61" s="7">
        <v>0</v>
      </c>
      <c r="AB61" s="7">
        <v>0</v>
      </c>
      <c r="AC61" s="7">
        <v>0</v>
      </c>
      <c r="AD61" s="15">
        <v>12650</v>
      </c>
      <c r="AE61" s="7">
        <v>30</v>
      </c>
      <c r="AF61" s="7">
        <v>30</v>
      </c>
    </row>
    <row r="62" spans="1:32" x14ac:dyDescent="0.4">
      <c r="A62" s="5">
        <f t="shared" si="8"/>
        <v>45233</v>
      </c>
      <c r="B62" s="6">
        <f t="shared" si="13"/>
        <v>11644</v>
      </c>
      <c r="C62" s="7">
        <f t="shared" si="14"/>
        <v>276</v>
      </c>
      <c r="D62" s="8">
        <f t="shared" si="9"/>
        <v>6.0266377388055199E-3</v>
      </c>
      <c r="E62" s="8">
        <f t="shared" si="10"/>
        <v>2.9229193033206799E-2</v>
      </c>
      <c r="F62" s="8">
        <f t="shared" si="11"/>
        <v>1.3861266799252701E-3</v>
      </c>
      <c r="G62" s="9" t="str">
        <f t="shared" si="12"/>
        <v>44</v>
      </c>
      <c r="H62" s="7">
        <v>0</v>
      </c>
      <c r="I62" s="7">
        <v>0</v>
      </c>
      <c r="J62" s="12" t="s">
        <v>18</v>
      </c>
      <c r="K62" s="12" t="s">
        <v>34</v>
      </c>
      <c r="L62" s="7"/>
      <c r="M62" s="12" t="s">
        <v>106</v>
      </c>
      <c r="N62" s="5"/>
      <c r="O62" s="7">
        <v>1</v>
      </c>
      <c r="P62" s="7" t="s">
        <v>144</v>
      </c>
      <c r="Q62" s="7" t="s">
        <v>283</v>
      </c>
      <c r="R62" s="7" t="s">
        <v>284</v>
      </c>
      <c r="S62" s="7">
        <v>16593</v>
      </c>
      <c r="T62" s="7">
        <v>17934</v>
      </c>
      <c r="U62" s="7">
        <v>109</v>
      </c>
      <c r="V62" s="7" t="s">
        <v>235</v>
      </c>
      <c r="W62" s="7">
        <v>582</v>
      </c>
      <c r="X62" s="7">
        <v>485</v>
      </c>
      <c r="Y62" s="7">
        <v>17</v>
      </c>
      <c r="Z62" s="7">
        <v>100</v>
      </c>
      <c r="AA62" s="7">
        <v>0</v>
      </c>
      <c r="AB62" s="7">
        <v>0</v>
      </c>
      <c r="AC62" s="7">
        <v>0</v>
      </c>
      <c r="AD62" s="15">
        <v>11644</v>
      </c>
      <c r="AE62" s="7">
        <v>26</v>
      </c>
      <c r="AF62" s="7">
        <v>23</v>
      </c>
    </row>
    <row r="63" spans="1:32" x14ac:dyDescent="0.4">
      <c r="A63" s="5">
        <f t="shared" si="8"/>
        <v>45232</v>
      </c>
      <c r="B63" s="6">
        <f t="shared" si="13"/>
        <v>11479</v>
      </c>
      <c r="C63" s="7">
        <f t="shared" si="14"/>
        <v>263</v>
      </c>
      <c r="D63" s="8">
        <f t="shared" si="9"/>
        <v>6.1961398760772002E-3</v>
      </c>
      <c r="E63" s="8">
        <f t="shared" si="10"/>
        <v>3.9954419200911598E-2</v>
      </c>
      <c r="F63" s="8">
        <f t="shared" si="11"/>
        <v>1.424399971512E-3</v>
      </c>
      <c r="G63" s="9" t="str">
        <f t="shared" si="12"/>
        <v>44</v>
      </c>
      <c r="H63" s="7">
        <v>0</v>
      </c>
      <c r="I63" s="7">
        <v>0</v>
      </c>
      <c r="J63" s="12" t="s">
        <v>20</v>
      </c>
      <c r="K63" s="12" t="s">
        <v>42</v>
      </c>
      <c r="L63" s="13"/>
      <c r="M63" s="12" t="s">
        <v>106</v>
      </c>
      <c r="N63" s="5"/>
      <c r="O63" s="7">
        <v>1</v>
      </c>
      <c r="P63" s="7" t="s">
        <v>144</v>
      </c>
      <c r="Q63" s="7" t="s">
        <v>285</v>
      </c>
      <c r="R63" s="7" t="s">
        <v>286</v>
      </c>
      <c r="S63" s="7">
        <v>14041</v>
      </c>
      <c r="T63" s="7">
        <v>15055</v>
      </c>
      <c r="U63" s="7">
        <v>174</v>
      </c>
      <c r="V63" s="7" t="s">
        <v>235</v>
      </c>
      <c r="W63" s="7">
        <v>482</v>
      </c>
      <c r="X63" s="7">
        <v>561</v>
      </c>
      <c r="Y63" s="7">
        <v>10</v>
      </c>
      <c r="Z63" s="7">
        <v>87</v>
      </c>
      <c r="AA63" s="7">
        <v>0</v>
      </c>
      <c r="AB63" s="7">
        <v>0</v>
      </c>
      <c r="AC63" s="7">
        <v>0</v>
      </c>
      <c r="AD63" s="15">
        <v>11479</v>
      </c>
      <c r="AE63" s="7">
        <v>27</v>
      </c>
      <c r="AF63" s="7">
        <v>20</v>
      </c>
    </row>
    <row r="64" spans="1:32" x14ac:dyDescent="0.4">
      <c r="A64" s="5">
        <f t="shared" si="8"/>
        <v>45231</v>
      </c>
      <c r="B64" s="6">
        <f t="shared" si="13"/>
        <v>20515</v>
      </c>
      <c r="C64" s="7">
        <f t="shared" si="14"/>
        <v>284</v>
      </c>
      <c r="D64" s="8">
        <f t="shared" si="9"/>
        <v>7.4581030095639197E-3</v>
      </c>
      <c r="E64" s="8">
        <f t="shared" si="10"/>
        <v>3.00956392032991E-2</v>
      </c>
      <c r="F64" s="8">
        <f t="shared" si="11"/>
        <v>1.6232341844345001E-3</v>
      </c>
      <c r="G64" s="9" t="str">
        <f t="shared" si="12"/>
        <v>45</v>
      </c>
      <c r="H64" s="7">
        <v>0</v>
      </c>
      <c r="I64" s="7">
        <v>0</v>
      </c>
      <c r="J64" s="12" t="s">
        <v>18</v>
      </c>
      <c r="K64" s="12" t="s">
        <v>42</v>
      </c>
      <c r="L64" s="7">
        <v>1</v>
      </c>
      <c r="M64" s="12" t="s">
        <v>106</v>
      </c>
      <c r="N64" s="5"/>
      <c r="O64" s="7">
        <v>1</v>
      </c>
      <c r="P64" s="7" t="s">
        <v>144</v>
      </c>
      <c r="Q64" s="7" t="s">
        <v>287</v>
      </c>
      <c r="R64" s="7" t="s">
        <v>288</v>
      </c>
      <c r="S64" s="7">
        <v>22794</v>
      </c>
      <c r="T64" s="7">
        <v>24821</v>
      </c>
      <c r="U64" s="7">
        <v>174</v>
      </c>
      <c r="V64" s="7" t="s">
        <v>214</v>
      </c>
      <c r="W64" s="7">
        <v>1176</v>
      </c>
      <c r="X64" s="7">
        <v>686</v>
      </c>
      <c r="Y64" s="7">
        <v>15</v>
      </c>
      <c r="Z64" s="7">
        <v>170</v>
      </c>
      <c r="AA64" s="7">
        <v>0</v>
      </c>
      <c r="AB64" s="7">
        <v>0</v>
      </c>
      <c r="AC64" s="7">
        <v>0</v>
      </c>
      <c r="AD64" s="15">
        <v>20515</v>
      </c>
      <c r="AE64" s="7">
        <v>42</v>
      </c>
      <c r="AF64" s="7">
        <v>37</v>
      </c>
    </row>
    <row r="65" spans="1:32" x14ac:dyDescent="0.4">
      <c r="A65" s="5">
        <f t="shared" si="8"/>
        <v>45230</v>
      </c>
      <c r="B65" s="6">
        <f t="shared" si="13"/>
        <v>27241</v>
      </c>
      <c r="C65" s="7">
        <f t="shared" si="14"/>
        <v>300</v>
      </c>
      <c r="D65" s="8">
        <f t="shared" si="9"/>
        <v>6.7534973468403297E-3</v>
      </c>
      <c r="E65" s="8">
        <f t="shared" si="10"/>
        <v>2.8461167390255698E-2</v>
      </c>
      <c r="F65" s="8">
        <f t="shared" si="11"/>
        <v>2.0779991836431802E-3</v>
      </c>
      <c r="G65" s="9" t="str">
        <f t="shared" si="12"/>
        <v>46</v>
      </c>
      <c r="H65" s="7">
        <v>0</v>
      </c>
      <c r="I65" s="7">
        <v>0</v>
      </c>
      <c r="J65" s="12" t="s">
        <v>22</v>
      </c>
      <c r="K65" s="7" t="s">
        <v>22</v>
      </c>
      <c r="L65" s="7">
        <v>1</v>
      </c>
      <c r="M65" s="12" t="s">
        <v>106</v>
      </c>
      <c r="N65" s="5"/>
      <c r="O65" s="7">
        <v>1</v>
      </c>
      <c r="P65" s="7" t="s">
        <v>144</v>
      </c>
      <c r="Q65" s="7" t="s">
        <v>289</v>
      </c>
      <c r="R65" s="7" t="s">
        <v>290</v>
      </c>
      <c r="S65" s="7">
        <v>26949</v>
      </c>
      <c r="T65" s="7">
        <v>29230</v>
      </c>
      <c r="U65" s="7">
        <v>197</v>
      </c>
      <c r="V65" s="7" t="s">
        <v>228</v>
      </c>
      <c r="W65" s="7">
        <v>502</v>
      </c>
      <c r="X65" s="7">
        <v>767</v>
      </c>
      <c r="Y65" s="7">
        <v>15</v>
      </c>
      <c r="Z65" s="7">
        <v>182</v>
      </c>
      <c r="AA65" s="7">
        <v>0</v>
      </c>
      <c r="AB65" s="7">
        <v>0</v>
      </c>
      <c r="AC65" s="7">
        <v>0</v>
      </c>
      <c r="AD65" s="15">
        <v>27241</v>
      </c>
      <c r="AE65" s="7">
        <v>66</v>
      </c>
      <c r="AF65" s="7">
        <v>56</v>
      </c>
    </row>
    <row r="66" spans="1:32" x14ac:dyDescent="0.4">
      <c r="A66" s="5">
        <f t="shared" si="8"/>
        <v>45228</v>
      </c>
      <c r="B66" s="6">
        <f t="shared" si="13"/>
        <v>15850</v>
      </c>
      <c r="C66" s="7">
        <f t="shared" si="14"/>
        <v>271</v>
      </c>
      <c r="D66" s="8">
        <f t="shared" si="9"/>
        <v>8.42685248956772E-3</v>
      </c>
      <c r="E66" s="8">
        <f t="shared" si="10"/>
        <v>2.7630352874448001E-2</v>
      </c>
      <c r="F66" s="8">
        <f t="shared" si="11"/>
        <v>1.2154114167645699E-3</v>
      </c>
      <c r="G66" s="9" t="str">
        <f t="shared" si="12"/>
        <v>53</v>
      </c>
      <c r="H66" s="7">
        <v>0</v>
      </c>
      <c r="I66" s="7">
        <v>0</v>
      </c>
      <c r="J66" s="12" t="s">
        <v>18</v>
      </c>
      <c r="K66" s="12" t="s">
        <v>34</v>
      </c>
      <c r="L66" s="7"/>
      <c r="M66" s="12" t="s">
        <v>106</v>
      </c>
      <c r="N66" s="5"/>
      <c r="O66" s="7">
        <v>1</v>
      </c>
      <c r="P66" s="7" t="s">
        <v>144</v>
      </c>
      <c r="Q66" s="7" t="s">
        <v>291</v>
      </c>
      <c r="R66" s="7" t="s">
        <v>292</v>
      </c>
      <c r="S66" s="7">
        <v>24683</v>
      </c>
      <c r="T66" s="7">
        <v>26828</v>
      </c>
      <c r="U66" s="7">
        <v>180</v>
      </c>
      <c r="V66" s="7" t="s">
        <v>198</v>
      </c>
      <c r="W66" s="7">
        <v>391</v>
      </c>
      <c r="X66" s="7">
        <v>682</v>
      </c>
      <c r="Y66" s="7">
        <v>13</v>
      </c>
      <c r="Z66" s="7">
        <v>208</v>
      </c>
      <c r="AA66" s="7">
        <v>0</v>
      </c>
      <c r="AB66" s="7">
        <v>0</v>
      </c>
      <c r="AC66" s="7">
        <v>0</v>
      </c>
      <c r="AD66" s="15">
        <v>15850</v>
      </c>
      <c r="AE66" s="7">
        <v>35</v>
      </c>
      <c r="AF66" s="7">
        <v>30</v>
      </c>
    </row>
    <row r="67" spans="1:32" x14ac:dyDescent="0.4">
      <c r="A67" s="5">
        <f t="shared" ref="A67:A98" si="15">DATE(MID(Q67,1,4),MID(Q67,6,2),MID(Q67,9,2))</f>
        <v>45227</v>
      </c>
      <c r="B67" s="6">
        <f t="shared" si="13"/>
        <v>22089</v>
      </c>
      <c r="C67" s="7">
        <f t="shared" si="14"/>
        <v>255</v>
      </c>
      <c r="D67" s="8">
        <f t="shared" ref="D67:D98" si="16">IFERROR(Z67/$S67,0)</f>
        <v>8.5337161542449295E-3</v>
      </c>
      <c r="E67" s="8">
        <f t="shared" ref="E67:E98" si="17">IFERROR(X67/$S67,0)</f>
        <v>3.1343462136619198E-2</v>
      </c>
      <c r="F67" s="8">
        <f t="shared" ref="F67:F98" si="18">IFERROR(AF67/$S67,0)</f>
        <v>2.0337360928340698E-3</v>
      </c>
      <c r="G67" s="9" t="str">
        <f t="shared" ref="G67:G98" si="19">IF(LEN(V67)&gt;5,(MID(V67,1,1))*60+MID(V67,FIND("钟",V67,1)+1,LEN(V67)-FIND("钟",V67,1)-1),LEFT(V67,2))</f>
        <v>51</v>
      </c>
      <c r="H67" s="7">
        <v>0</v>
      </c>
      <c r="I67" s="7">
        <v>0</v>
      </c>
      <c r="J67" s="12" t="s">
        <v>20</v>
      </c>
      <c r="K67" s="12" t="s">
        <v>42</v>
      </c>
      <c r="L67" s="7">
        <v>1</v>
      </c>
      <c r="M67" s="12" t="s">
        <v>106</v>
      </c>
      <c r="N67" s="5"/>
      <c r="O67" s="7">
        <v>1</v>
      </c>
      <c r="P67" s="7" t="s">
        <v>144</v>
      </c>
      <c r="Q67" s="7" t="s">
        <v>293</v>
      </c>
      <c r="R67" s="7" t="s">
        <v>294</v>
      </c>
      <c r="S67" s="7">
        <v>25077</v>
      </c>
      <c r="T67" s="7">
        <v>27542</v>
      </c>
      <c r="U67" s="7">
        <v>200</v>
      </c>
      <c r="V67" s="7" t="s">
        <v>153</v>
      </c>
      <c r="W67" s="7">
        <v>870</v>
      </c>
      <c r="X67" s="7">
        <v>786</v>
      </c>
      <c r="Y67" s="7">
        <v>26</v>
      </c>
      <c r="Z67" s="7">
        <v>214</v>
      </c>
      <c r="AA67" s="7">
        <v>0</v>
      </c>
      <c r="AB67" s="7">
        <v>0</v>
      </c>
      <c r="AC67" s="7">
        <v>0</v>
      </c>
      <c r="AD67" s="15">
        <v>22089</v>
      </c>
      <c r="AE67" s="7">
        <v>58</v>
      </c>
      <c r="AF67" s="7">
        <v>51</v>
      </c>
    </row>
    <row r="68" spans="1:32" x14ac:dyDescent="0.4">
      <c r="A68" s="5">
        <f t="shared" si="15"/>
        <v>45226</v>
      </c>
      <c r="B68" s="6">
        <f t="shared" si="13"/>
        <v>20062</v>
      </c>
      <c r="C68" s="7">
        <f t="shared" si="14"/>
        <v>261</v>
      </c>
      <c r="D68" s="8">
        <f t="shared" si="16"/>
        <v>9.0993276160566908E-3</v>
      </c>
      <c r="E68" s="8">
        <f t="shared" si="17"/>
        <v>3.2894471957160699E-2</v>
      </c>
      <c r="F68" s="8">
        <f t="shared" si="18"/>
        <v>1.69102548616983E-3</v>
      </c>
      <c r="G68" s="9" t="str">
        <f t="shared" si="19"/>
        <v>47</v>
      </c>
      <c r="H68" s="7">
        <v>0</v>
      </c>
      <c r="I68" s="7">
        <v>0</v>
      </c>
      <c r="J68" s="12" t="s">
        <v>18</v>
      </c>
      <c r="K68" s="12" t="s">
        <v>42</v>
      </c>
      <c r="L68" s="13"/>
      <c r="M68" s="12" t="s">
        <v>106</v>
      </c>
      <c r="N68" s="5"/>
      <c r="O68" s="7">
        <v>1</v>
      </c>
      <c r="P68" s="7" t="s">
        <v>144</v>
      </c>
      <c r="Q68" s="7" t="s">
        <v>295</v>
      </c>
      <c r="R68" s="7" t="s">
        <v>296</v>
      </c>
      <c r="S68" s="7">
        <v>24837</v>
      </c>
      <c r="T68" s="7">
        <v>27100</v>
      </c>
      <c r="U68" s="7">
        <v>202</v>
      </c>
      <c r="V68" s="7" t="s">
        <v>161</v>
      </c>
      <c r="W68" s="7">
        <v>2963</v>
      </c>
      <c r="X68" s="7">
        <v>817</v>
      </c>
      <c r="Y68" s="7">
        <v>16</v>
      </c>
      <c r="Z68" s="7">
        <v>226</v>
      </c>
      <c r="AA68" s="7">
        <v>0</v>
      </c>
      <c r="AB68" s="7">
        <v>0</v>
      </c>
      <c r="AC68" s="7">
        <v>0</v>
      </c>
      <c r="AD68" s="15">
        <v>20062</v>
      </c>
      <c r="AE68" s="7">
        <v>49</v>
      </c>
      <c r="AF68" s="7">
        <v>42</v>
      </c>
    </row>
    <row r="69" spans="1:32" x14ac:dyDescent="0.4">
      <c r="A69" s="5">
        <f t="shared" si="15"/>
        <v>45225</v>
      </c>
      <c r="B69" s="6">
        <f t="shared" si="13"/>
        <v>22290</v>
      </c>
      <c r="C69" s="7">
        <f t="shared" si="14"/>
        <v>292</v>
      </c>
      <c r="D69" s="8">
        <f t="shared" si="16"/>
        <v>9.4173618352450493E-3</v>
      </c>
      <c r="E69" s="8">
        <f t="shared" si="17"/>
        <v>3.13151720542231E-2</v>
      </c>
      <c r="F69" s="8">
        <f t="shared" si="18"/>
        <v>1.5641293013555801E-3</v>
      </c>
      <c r="G69" s="9" t="str">
        <f t="shared" si="19"/>
        <v>51</v>
      </c>
      <c r="H69" s="7">
        <v>0</v>
      </c>
      <c r="I69" s="7">
        <v>0</v>
      </c>
      <c r="J69" s="12" t="s">
        <v>22</v>
      </c>
      <c r="K69" s="7" t="s">
        <v>22</v>
      </c>
      <c r="L69" s="7"/>
      <c r="M69" s="12" t="s">
        <v>106</v>
      </c>
      <c r="N69" s="5"/>
      <c r="O69" s="7">
        <v>1</v>
      </c>
      <c r="P69" s="7" t="s">
        <v>144</v>
      </c>
      <c r="Q69" s="7" t="s">
        <v>297</v>
      </c>
      <c r="R69" s="7" t="s">
        <v>298</v>
      </c>
      <c r="S69" s="7">
        <v>30688</v>
      </c>
      <c r="T69" s="7">
        <v>33164</v>
      </c>
      <c r="U69" s="7">
        <v>215</v>
      </c>
      <c r="V69" s="7" t="s">
        <v>153</v>
      </c>
      <c r="W69" s="7">
        <v>1370</v>
      </c>
      <c r="X69" s="7">
        <v>961</v>
      </c>
      <c r="Y69" s="7">
        <v>29</v>
      </c>
      <c r="Z69" s="7">
        <v>289</v>
      </c>
      <c r="AA69" s="7">
        <v>0</v>
      </c>
      <c r="AB69" s="7">
        <v>0</v>
      </c>
      <c r="AC69" s="7">
        <v>0</v>
      </c>
      <c r="AD69" s="15">
        <v>22290</v>
      </c>
      <c r="AE69" s="7">
        <v>56</v>
      </c>
      <c r="AF69" s="7">
        <v>48</v>
      </c>
    </row>
    <row r="70" spans="1:32" x14ac:dyDescent="0.4">
      <c r="A70" s="5">
        <f t="shared" si="15"/>
        <v>45223</v>
      </c>
      <c r="B70" s="6">
        <f t="shared" si="13"/>
        <v>29147</v>
      </c>
      <c r="C70" s="7">
        <f t="shared" si="14"/>
        <v>272</v>
      </c>
      <c r="D70" s="8">
        <f t="shared" si="16"/>
        <v>9.6055589617821402E-3</v>
      </c>
      <c r="E70" s="8">
        <f t="shared" si="17"/>
        <v>3.1814156277675601E-2</v>
      </c>
      <c r="F70" s="8">
        <f t="shared" si="18"/>
        <v>2.2481095442468801E-3</v>
      </c>
      <c r="G70" s="9" t="str">
        <f t="shared" si="19"/>
        <v>54</v>
      </c>
      <c r="H70" s="7">
        <v>0</v>
      </c>
      <c r="I70" s="7">
        <v>0</v>
      </c>
      <c r="J70" s="12" t="s">
        <v>18</v>
      </c>
      <c r="K70" s="12" t="s">
        <v>34</v>
      </c>
      <c r="L70" s="7">
        <v>1</v>
      </c>
      <c r="M70" s="12" t="s">
        <v>106</v>
      </c>
      <c r="N70" s="5"/>
      <c r="O70" s="7">
        <v>1</v>
      </c>
      <c r="P70" s="7" t="s">
        <v>144</v>
      </c>
      <c r="Q70" s="7" t="s">
        <v>299</v>
      </c>
      <c r="R70" s="7" t="s">
        <v>300</v>
      </c>
      <c r="S70" s="7">
        <v>29358</v>
      </c>
      <c r="T70" s="7">
        <v>31920</v>
      </c>
      <c r="U70" s="7">
        <v>254</v>
      </c>
      <c r="V70" s="7" t="s">
        <v>268</v>
      </c>
      <c r="W70" s="7">
        <v>2169</v>
      </c>
      <c r="X70" s="7">
        <v>934</v>
      </c>
      <c r="Y70" s="7">
        <v>32</v>
      </c>
      <c r="Z70" s="7">
        <v>282</v>
      </c>
      <c r="AA70" s="7">
        <v>0</v>
      </c>
      <c r="AB70" s="7">
        <v>0</v>
      </c>
      <c r="AC70" s="7">
        <v>0</v>
      </c>
      <c r="AD70" s="15">
        <v>29147</v>
      </c>
      <c r="AE70" s="7">
        <v>71</v>
      </c>
      <c r="AF70" s="7">
        <v>66</v>
      </c>
    </row>
    <row r="71" spans="1:32" x14ac:dyDescent="0.4">
      <c r="A71" s="5">
        <f t="shared" si="15"/>
        <v>45221</v>
      </c>
      <c r="B71" s="6">
        <f t="shared" ref="B71:B117" si="20">AD71</f>
        <v>37184</v>
      </c>
      <c r="C71" s="7">
        <f t="shared" ref="C71:C117" si="21">LEFT(R71,1)*60+MID(R71,4,FIND("分",R71,1)-4)</f>
        <v>274</v>
      </c>
      <c r="D71" s="8">
        <f t="shared" si="16"/>
        <v>1.08646188850967E-2</v>
      </c>
      <c r="E71" s="8">
        <f t="shared" si="17"/>
        <v>3.1228668941979499E-2</v>
      </c>
      <c r="F71" s="8">
        <f t="shared" si="18"/>
        <v>2.3321956769055698E-3</v>
      </c>
      <c r="G71" s="9" t="str">
        <f t="shared" si="19"/>
        <v>53</v>
      </c>
      <c r="H71" s="7">
        <v>0</v>
      </c>
      <c r="I71" s="7">
        <v>0</v>
      </c>
      <c r="J71" s="12" t="s">
        <v>20</v>
      </c>
      <c r="K71" s="12" t="s">
        <v>42</v>
      </c>
      <c r="L71" s="7"/>
      <c r="M71" s="12" t="s">
        <v>106</v>
      </c>
      <c r="N71" s="5"/>
      <c r="O71" s="7">
        <v>1</v>
      </c>
      <c r="P71" s="7" t="s">
        <v>144</v>
      </c>
      <c r="Q71" s="7" t="s">
        <v>301</v>
      </c>
      <c r="R71" s="7" t="s">
        <v>302</v>
      </c>
      <c r="S71" s="7">
        <v>35160</v>
      </c>
      <c r="T71" s="7">
        <v>38306</v>
      </c>
      <c r="U71" s="7">
        <v>309</v>
      </c>
      <c r="V71" s="7" t="s">
        <v>198</v>
      </c>
      <c r="W71" s="7">
        <v>3956</v>
      </c>
      <c r="X71" s="7">
        <v>1098</v>
      </c>
      <c r="Y71" s="7">
        <v>42</v>
      </c>
      <c r="Z71" s="7">
        <v>382</v>
      </c>
      <c r="AA71" s="7">
        <v>0</v>
      </c>
      <c r="AB71" s="7">
        <v>0</v>
      </c>
      <c r="AC71" s="7">
        <v>0</v>
      </c>
      <c r="AD71" s="15">
        <v>37184</v>
      </c>
      <c r="AE71" s="7">
        <v>94</v>
      </c>
      <c r="AF71" s="7">
        <v>82</v>
      </c>
    </row>
    <row r="72" spans="1:32" x14ac:dyDescent="0.4">
      <c r="A72" s="5">
        <f t="shared" si="15"/>
        <v>45220</v>
      </c>
      <c r="B72" s="6">
        <f t="shared" si="20"/>
        <v>32646</v>
      </c>
      <c r="C72" s="7">
        <f t="shared" si="21"/>
        <v>243</v>
      </c>
      <c r="D72" s="8">
        <f t="shared" si="16"/>
        <v>1.12538332465428E-2</v>
      </c>
      <c r="E72" s="8">
        <f t="shared" si="17"/>
        <v>2.8843372099751199E-2</v>
      </c>
      <c r="F72" s="8">
        <f t="shared" si="18"/>
        <v>2.1408320314760202E-3</v>
      </c>
      <c r="G72" s="9" t="str">
        <f t="shared" si="19"/>
        <v>50</v>
      </c>
      <c r="H72" s="7">
        <v>0</v>
      </c>
      <c r="I72" s="7">
        <v>0</v>
      </c>
      <c r="J72" s="12" t="s">
        <v>18</v>
      </c>
      <c r="K72" s="12" t="s">
        <v>42</v>
      </c>
      <c r="L72" s="13"/>
      <c r="M72" s="12" t="s">
        <v>106</v>
      </c>
      <c r="N72" s="5"/>
      <c r="O72" s="7">
        <v>1</v>
      </c>
      <c r="P72" s="7" t="s">
        <v>144</v>
      </c>
      <c r="Q72" s="7" t="s">
        <v>303</v>
      </c>
      <c r="R72" s="7" t="s">
        <v>304</v>
      </c>
      <c r="S72" s="7">
        <v>34566</v>
      </c>
      <c r="T72" s="7">
        <v>38051</v>
      </c>
      <c r="U72" s="7">
        <v>383</v>
      </c>
      <c r="V72" s="7" t="s">
        <v>172</v>
      </c>
      <c r="W72" s="7">
        <v>895</v>
      </c>
      <c r="X72" s="7">
        <v>997</v>
      </c>
      <c r="Y72" s="7">
        <v>35</v>
      </c>
      <c r="Z72" s="7">
        <v>389</v>
      </c>
      <c r="AA72" s="7">
        <v>0</v>
      </c>
      <c r="AB72" s="7">
        <v>0</v>
      </c>
      <c r="AC72" s="7">
        <v>0</v>
      </c>
      <c r="AD72" s="15">
        <v>32646</v>
      </c>
      <c r="AE72" s="7">
        <v>82</v>
      </c>
      <c r="AF72" s="7">
        <v>74</v>
      </c>
    </row>
    <row r="73" spans="1:32" x14ac:dyDescent="0.4">
      <c r="A73" s="5">
        <f t="shared" si="15"/>
        <v>45219</v>
      </c>
      <c r="B73" s="6">
        <f t="shared" si="20"/>
        <v>48843</v>
      </c>
      <c r="C73" s="7">
        <f t="shared" si="21"/>
        <v>273</v>
      </c>
      <c r="D73" s="8">
        <f t="shared" si="16"/>
        <v>1.40973169622556E-2</v>
      </c>
      <c r="E73" s="8">
        <f t="shared" si="17"/>
        <v>3.5953842655752598E-2</v>
      </c>
      <c r="F73" s="8">
        <f t="shared" si="18"/>
        <v>3.2116871305138701E-3</v>
      </c>
      <c r="G73" s="9" t="str">
        <f t="shared" si="19"/>
        <v>53</v>
      </c>
      <c r="H73" s="7">
        <v>0</v>
      </c>
      <c r="I73" s="7">
        <v>0</v>
      </c>
      <c r="J73" s="12" t="s">
        <v>22</v>
      </c>
      <c r="K73" s="7" t="s">
        <v>22</v>
      </c>
      <c r="L73" s="7"/>
      <c r="M73" s="12" t="s">
        <v>106</v>
      </c>
      <c r="N73" s="5"/>
      <c r="O73" s="7">
        <v>1</v>
      </c>
      <c r="P73" s="7" t="s">
        <v>144</v>
      </c>
      <c r="Q73" s="7" t="s">
        <v>305</v>
      </c>
      <c r="R73" s="7" t="s">
        <v>306</v>
      </c>
      <c r="S73" s="7">
        <v>35184</v>
      </c>
      <c r="T73" s="7">
        <v>38975</v>
      </c>
      <c r="U73" s="7">
        <v>242</v>
      </c>
      <c r="V73" s="7" t="s">
        <v>198</v>
      </c>
      <c r="W73" s="7">
        <v>1252</v>
      </c>
      <c r="X73" s="7">
        <v>1265</v>
      </c>
      <c r="Y73" s="7">
        <v>36</v>
      </c>
      <c r="Z73" s="7">
        <v>496</v>
      </c>
      <c r="AA73" s="7">
        <v>0</v>
      </c>
      <c r="AB73" s="7">
        <v>0</v>
      </c>
      <c r="AC73" s="7">
        <v>0</v>
      </c>
      <c r="AD73" s="15">
        <v>48843</v>
      </c>
      <c r="AE73" s="7">
        <v>123</v>
      </c>
      <c r="AF73" s="7">
        <v>113</v>
      </c>
    </row>
    <row r="74" spans="1:32" x14ac:dyDescent="0.4">
      <c r="A74" s="5">
        <f t="shared" si="15"/>
        <v>45218</v>
      </c>
      <c r="B74" s="6">
        <f t="shared" si="20"/>
        <v>31194</v>
      </c>
      <c r="C74" s="7">
        <f t="shared" si="21"/>
        <v>278</v>
      </c>
      <c r="D74" s="8">
        <f t="shared" si="16"/>
        <v>1.2130658715098899E-2</v>
      </c>
      <c r="E74" s="8">
        <f t="shared" si="17"/>
        <v>3.3342369205746798E-2</v>
      </c>
      <c r="F74" s="8">
        <f t="shared" si="18"/>
        <v>2.1008403361344498E-3</v>
      </c>
      <c r="G74" s="9" t="str">
        <f t="shared" si="19"/>
        <v>53</v>
      </c>
      <c r="H74" s="7">
        <v>0</v>
      </c>
      <c r="I74" s="7">
        <v>0</v>
      </c>
      <c r="J74" s="12" t="s">
        <v>18</v>
      </c>
      <c r="K74" s="12" t="s">
        <v>34</v>
      </c>
      <c r="L74" s="7"/>
      <c r="M74" s="12" t="s">
        <v>106</v>
      </c>
      <c r="N74" s="5"/>
      <c r="O74" s="7">
        <v>1</v>
      </c>
      <c r="P74" s="7" t="s">
        <v>144</v>
      </c>
      <c r="Q74" s="7" t="s">
        <v>307</v>
      </c>
      <c r="R74" s="7" t="s">
        <v>308</v>
      </c>
      <c r="S74" s="7">
        <v>29512</v>
      </c>
      <c r="T74" s="7">
        <v>32623</v>
      </c>
      <c r="U74" s="7">
        <v>287</v>
      </c>
      <c r="V74" s="7" t="s">
        <v>198</v>
      </c>
      <c r="W74" s="7">
        <v>919</v>
      </c>
      <c r="X74" s="7">
        <v>984</v>
      </c>
      <c r="Y74" s="7">
        <v>33</v>
      </c>
      <c r="Z74" s="7">
        <v>358</v>
      </c>
      <c r="AA74" s="7">
        <v>0</v>
      </c>
      <c r="AB74" s="7">
        <v>0</v>
      </c>
      <c r="AC74" s="7">
        <v>0</v>
      </c>
      <c r="AD74" s="15">
        <v>31194</v>
      </c>
      <c r="AE74" s="7">
        <v>73</v>
      </c>
      <c r="AF74" s="7">
        <v>62</v>
      </c>
    </row>
    <row r="75" spans="1:32" x14ac:dyDescent="0.4">
      <c r="A75" s="5">
        <f t="shared" si="15"/>
        <v>45217</v>
      </c>
      <c r="B75" s="6">
        <f t="shared" si="20"/>
        <v>32410</v>
      </c>
      <c r="C75" s="7">
        <f t="shared" si="21"/>
        <v>271</v>
      </c>
      <c r="D75" s="8">
        <f t="shared" si="16"/>
        <v>1.28839844915001E-2</v>
      </c>
      <c r="E75" s="8">
        <f t="shared" si="17"/>
        <v>3.05994631673129E-2</v>
      </c>
      <c r="F75" s="8">
        <f t="shared" si="18"/>
        <v>2.14733074858336E-3</v>
      </c>
      <c r="G75" s="9" t="str">
        <f t="shared" si="19"/>
        <v>49</v>
      </c>
      <c r="H75" s="7">
        <v>0</v>
      </c>
      <c r="I75" s="7">
        <v>0</v>
      </c>
      <c r="J75" s="12" t="s">
        <v>20</v>
      </c>
      <c r="K75" s="12" t="s">
        <v>42</v>
      </c>
      <c r="L75" s="7"/>
      <c r="M75" s="12" t="s">
        <v>106</v>
      </c>
      <c r="N75" s="5"/>
      <c r="O75" s="7">
        <v>1</v>
      </c>
      <c r="P75" s="7" t="s">
        <v>144</v>
      </c>
      <c r="Q75" s="7" t="s">
        <v>309</v>
      </c>
      <c r="R75" s="7" t="s">
        <v>310</v>
      </c>
      <c r="S75" s="7">
        <v>33530</v>
      </c>
      <c r="T75" s="7">
        <v>36834</v>
      </c>
      <c r="U75" s="7">
        <v>257</v>
      </c>
      <c r="V75" s="7" t="s">
        <v>253</v>
      </c>
      <c r="W75" s="7">
        <v>717</v>
      </c>
      <c r="X75" s="7">
        <v>1026</v>
      </c>
      <c r="Y75" s="7">
        <v>49</v>
      </c>
      <c r="Z75" s="7">
        <v>432</v>
      </c>
      <c r="AA75" s="7">
        <v>0</v>
      </c>
      <c r="AB75" s="7">
        <v>0</v>
      </c>
      <c r="AC75" s="7">
        <v>0</v>
      </c>
      <c r="AD75" s="15">
        <v>32410</v>
      </c>
      <c r="AE75" s="7">
        <v>82</v>
      </c>
      <c r="AF75" s="7">
        <v>72</v>
      </c>
    </row>
    <row r="76" spans="1:32" x14ac:dyDescent="0.4">
      <c r="A76" s="5">
        <f t="shared" si="15"/>
        <v>45216</v>
      </c>
      <c r="B76" s="6">
        <f t="shared" si="20"/>
        <v>37064</v>
      </c>
      <c r="C76" s="7">
        <f t="shared" si="21"/>
        <v>284</v>
      </c>
      <c r="D76" s="8">
        <f t="shared" si="16"/>
        <v>1.22171530052972E-2</v>
      </c>
      <c r="E76" s="8">
        <f t="shared" si="17"/>
        <v>3.2487216387519502E-2</v>
      </c>
      <c r="F76" s="8">
        <f t="shared" si="18"/>
        <v>2.4495544872776302E-3</v>
      </c>
      <c r="G76" s="9" t="str">
        <f t="shared" si="19"/>
        <v>53</v>
      </c>
      <c r="H76" s="7">
        <v>0</v>
      </c>
      <c r="I76" s="7">
        <v>0</v>
      </c>
      <c r="J76" s="12" t="s">
        <v>18</v>
      </c>
      <c r="K76" s="12" t="s">
        <v>42</v>
      </c>
      <c r="L76" s="13"/>
      <c r="M76" s="12" t="s">
        <v>106</v>
      </c>
      <c r="N76" s="5"/>
      <c r="O76" s="7">
        <v>1</v>
      </c>
      <c r="P76" s="7" t="s">
        <v>144</v>
      </c>
      <c r="Q76" s="7" t="s">
        <v>311</v>
      </c>
      <c r="R76" s="7" t="s">
        <v>312</v>
      </c>
      <c r="S76" s="7">
        <v>32659</v>
      </c>
      <c r="T76" s="7">
        <v>35915</v>
      </c>
      <c r="U76" s="7">
        <v>329</v>
      </c>
      <c r="V76" s="7" t="s">
        <v>198</v>
      </c>
      <c r="W76" s="7">
        <v>2170</v>
      </c>
      <c r="X76" s="7">
        <v>1061</v>
      </c>
      <c r="Y76" s="7">
        <v>49</v>
      </c>
      <c r="Z76" s="7">
        <v>399</v>
      </c>
      <c r="AA76" s="7">
        <v>0</v>
      </c>
      <c r="AB76" s="7">
        <v>0</v>
      </c>
      <c r="AC76" s="7">
        <v>0</v>
      </c>
      <c r="AD76" s="15">
        <v>37064</v>
      </c>
      <c r="AE76" s="7">
        <v>92</v>
      </c>
      <c r="AF76" s="7">
        <v>80</v>
      </c>
    </row>
    <row r="77" spans="1:32" x14ac:dyDescent="0.4">
      <c r="A77" s="5">
        <f t="shared" si="15"/>
        <v>45214</v>
      </c>
      <c r="B77" s="6">
        <f t="shared" si="20"/>
        <v>42598</v>
      </c>
      <c r="C77" s="7">
        <f t="shared" si="21"/>
        <v>279</v>
      </c>
      <c r="D77" s="8">
        <f t="shared" si="16"/>
        <v>1.4713195074151E-2</v>
      </c>
      <c r="E77" s="8">
        <f t="shared" si="17"/>
        <v>4.1360751162722698E-2</v>
      </c>
      <c r="F77" s="8">
        <f t="shared" si="18"/>
        <v>2.6033287506947102E-3</v>
      </c>
      <c r="G77" s="9" t="str">
        <f t="shared" si="19"/>
        <v>57</v>
      </c>
      <c r="H77" s="7">
        <v>0</v>
      </c>
      <c r="I77" s="7">
        <v>0</v>
      </c>
      <c r="J77" s="12" t="s">
        <v>22</v>
      </c>
      <c r="K77" s="7" t="s">
        <v>22</v>
      </c>
      <c r="L77" s="7">
        <v>1</v>
      </c>
      <c r="M77" s="12" t="s">
        <v>106</v>
      </c>
      <c r="N77" s="5"/>
      <c r="O77" s="7">
        <v>1</v>
      </c>
      <c r="P77" s="7" t="s">
        <v>144</v>
      </c>
      <c r="Q77" s="7" t="s">
        <v>313</v>
      </c>
      <c r="R77" s="7" t="s">
        <v>314</v>
      </c>
      <c r="S77" s="7">
        <v>34187</v>
      </c>
      <c r="T77" s="7">
        <v>38196</v>
      </c>
      <c r="U77" s="7">
        <v>334</v>
      </c>
      <c r="V77" s="7" t="s">
        <v>225</v>
      </c>
      <c r="W77" s="7">
        <v>1129</v>
      </c>
      <c r="X77" s="7">
        <v>1414</v>
      </c>
      <c r="Y77" s="7">
        <v>46</v>
      </c>
      <c r="Z77" s="7">
        <v>503</v>
      </c>
      <c r="AA77" s="7">
        <v>0</v>
      </c>
      <c r="AB77" s="7">
        <v>0</v>
      </c>
      <c r="AC77" s="7">
        <v>0</v>
      </c>
      <c r="AD77" s="15">
        <v>42598</v>
      </c>
      <c r="AE77" s="7">
        <v>102</v>
      </c>
      <c r="AF77" s="7">
        <v>89</v>
      </c>
    </row>
    <row r="78" spans="1:32" x14ac:dyDescent="0.4">
      <c r="A78" s="5">
        <f t="shared" si="15"/>
        <v>45213</v>
      </c>
      <c r="B78" s="6">
        <f t="shared" si="20"/>
        <v>43705</v>
      </c>
      <c r="C78" s="7">
        <f t="shared" si="21"/>
        <v>267</v>
      </c>
      <c r="D78" s="8">
        <f t="shared" si="16"/>
        <v>1.35291000342903E-2</v>
      </c>
      <c r="E78" s="8">
        <f t="shared" si="17"/>
        <v>3.84987063187755E-2</v>
      </c>
      <c r="F78" s="8">
        <f t="shared" si="18"/>
        <v>2.8679198229371199E-3</v>
      </c>
      <c r="G78" s="9" t="str">
        <f t="shared" si="19"/>
        <v>58</v>
      </c>
      <c r="H78" s="7">
        <v>0</v>
      </c>
      <c r="I78" s="7">
        <v>0</v>
      </c>
      <c r="J78" s="12" t="s">
        <v>18</v>
      </c>
      <c r="K78" s="12" t="s">
        <v>34</v>
      </c>
      <c r="L78" s="7"/>
      <c r="M78" s="12" t="s">
        <v>106</v>
      </c>
      <c r="N78" s="5"/>
      <c r="O78" s="7">
        <v>1</v>
      </c>
      <c r="P78" s="7" t="s">
        <v>144</v>
      </c>
      <c r="Q78" s="7" t="s">
        <v>315</v>
      </c>
      <c r="R78" s="7" t="s">
        <v>316</v>
      </c>
      <c r="S78" s="7">
        <v>32079</v>
      </c>
      <c r="T78" s="7">
        <v>35209</v>
      </c>
      <c r="U78" s="7">
        <v>331</v>
      </c>
      <c r="V78" s="7" t="s">
        <v>193</v>
      </c>
      <c r="W78" s="7">
        <v>1520</v>
      </c>
      <c r="X78" s="7">
        <v>1235</v>
      </c>
      <c r="Y78" s="7">
        <v>38</v>
      </c>
      <c r="Z78" s="7">
        <v>434</v>
      </c>
      <c r="AA78" s="7">
        <v>0</v>
      </c>
      <c r="AB78" s="7">
        <v>0</v>
      </c>
      <c r="AC78" s="7">
        <v>0</v>
      </c>
      <c r="AD78" s="15">
        <v>43705</v>
      </c>
      <c r="AE78" s="7">
        <v>107</v>
      </c>
      <c r="AF78" s="7">
        <v>92</v>
      </c>
    </row>
    <row r="79" spans="1:32" x14ac:dyDescent="0.4">
      <c r="A79" s="5">
        <f t="shared" si="15"/>
        <v>45212</v>
      </c>
      <c r="B79" s="6">
        <f t="shared" si="20"/>
        <v>47439</v>
      </c>
      <c r="C79" s="7">
        <f t="shared" si="21"/>
        <v>283</v>
      </c>
      <c r="D79" s="8">
        <f t="shared" si="16"/>
        <v>1.7329313308349099E-2</v>
      </c>
      <c r="E79" s="8">
        <f t="shared" si="17"/>
        <v>4.53379920538758E-2</v>
      </c>
      <c r="F79" s="8">
        <f t="shared" si="18"/>
        <v>2.9586632477669101E-3</v>
      </c>
      <c r="G79" s="9" t="str">
        <f t="shared" si="19"/>
        <v>56</v>
      </c>
      <c r="H79" s="7">
        <v>0</v>
      </c>
      <c r="I79" s="7">
        <v>0</v>
      </c>
      <c r="J79" s="12" t="s">
        <v>20</v>
      </c>
      <c r="K79" s="12" t="s">
        <v>42</v>
      </c>
      <c r="L79" s="7"/>
      <c r="M79" s="12" t="s">
        <v>106</v>
      </c>
      <c r="N79" s="5"/>
      <c r="O79" s="7">
        <v>1</v>
      </c>
      <c r="P79" s="7" t="s">
        <v>144</v>
      </c>
      <c r="Q79" s="7" t="s">
        <v>317</v>
      </c>
      <c r="R79" s="7" t="s">
        <v>318</v>
      </c>
      <c r="S79" s="7">
        <v>35489</v>
      </c>
      <c r="T79" s="7">
        <v>39709</v>
      </c>
      <c r="U79" s="7">
        <v>381</v>
      </c>
      <c r="V79" s="7" t="s">
        <v>167</v>
      </c>
      <c r="W79" s="7">
        <v>1571</v>
      </c>
      <c r="X79" s="7">
        <v>1609</v>
      </c>
      <c r="Y79" s="7">
        <v>46</v>
      </c>
      <c r="Z79" s="7">
        <v>615</v>
      </c>
      <c r="AA79" s="7">
        <v>0</v>
      </c>
      <c r="AB79" s="7">
        <v>0</v>
      </c>
      <c r="AC79" s="7">
        <v>0</v>
      </c>
      <c r="AD79" s="15">
        <v>47439</v>
      </c>
      <c r="AE79" s="7">
        <v>113</v>
      </c>
      <c r="AF79" s="7">
        <v>105</v>
      </c>
    </row>
    <row r="80" spans="1:32" x14ac:dyDescent="0.4">
      <c r="A80" s="5">
        <f t="shared" si="15"/>
        <v>45211</v>
      </c>
      <c r="B80" s="6">
        <f t="shared" si="20"/>
        <v>46126</v>
      </c>
      <c r="C80" s="7">
        <f t="shared" si="21"/>
        <v>245</v>
      </c>
      <c r="D80" s="8">
        <f t="shared" si="16"/>
        <v>1.7107717416647201E-2</v>
      </c>
      <c r="E80" s="8">
        <f t="shared" si="17"/>
        <v>4.0306598274656102E-2</v>
      </c>
      <c r="F80" s="8">
        <f t="shared" si="18"/>
        <v>2.7395663324784299E-3</v>
      </c>
      <c r="G80" s="9" t="str">
        <f t="shared" si="19"/>
        <v>53</v>
      </c>
      <c r="H80" s="7">
        <v>0</v>
      </c>
      <c r="I80" s="7">
        <v>0</v>
      </c>
      <c r="J80" s="12" t="s">
        <v>18</v>
      </c>
      <c r="K80" s="12" t="s">
        <v>42</v>
      </c>
      <c r="L80" s="13"/>
      <c r="M80" s="12" t="s">
        <v>106</v>
      </c>
      <c r="N80" s="5"/>
      <c r="O80" s="7">
        <v>1</v>
      </c>
      <c r="P80" s="7" t="s">
        <v>144</v>
      </c>
      <c r="Q80" s="7" t="s">
        <v>319</v>
      </c>
      <c r="R80" s="7" t="s">
        <v>320</v>
      </c>
      <c r="S80" s="7">
        <v>34312</v>
      </c>
      <c r="T80" s="7">
        <v>37978</v>
      </c>
      <c r="U80" s="7">
        <v>352</v>
      </c>
      <c r="V80" s="7" t="s">
        <v>198</v>
      </c>
      <c r="W80" s="7">
        <v>1613</v>
      </c>
      <c r="X80" s="7">
        <v>1383</v>
      </c>
      <c r="Y80" s="7">
        <v>31</v>
      </c>
      <c r="Z80" s="7">
        <v>587</v>
      </c>
      <c r="AA80" s="7">
        <v>0</v>
      </c>
      <c r="AB80" s="7">
        <v>0</v>
      </c>
      <c r="AC80" s="7">
        <v>0</v>
      </c>
      <c r="AD80" s="15">
        <v>46126</v>
      </c>
      <c r="AE80" s="7">
        <v>116</v>
      </c>
      <c r="AF80" s="7">
        <v>94</v>
      </c>
    </row>
    <row r="81" spans="1:32" x14ac:dyDescent="0.4">
      <c r="A81" s="5">
        <f t="shared" si="15"/>
        <v>45210</v>
      </c>
      <c r="B81" s="6">
        <f t="shared" si="20"/>
        <v>41118</v>
      </c>
      <c r="C81" s="7">
        <f t="shared" si="21"/>
        <v>277</v>
      </c>
      <c r="D81" s="8">
        <f t="shared" si="16"/>
        <v>1.56541600512521E-2</v>
      </c>
      <c r="E81" s="8">
        <f t="shared" si="17"/>
        <v>3.5458622322498003E-2</v>
      </c>
      <c r="F81" s="8">
        <f t="shared" si="18"/>
        <v>2.5904570903317499E-3</v>
      </c>
      <c r="G81" s="9" t="str">
        <f t="shared" si="19"/>
        <v>55</v>
      </c>
      <c r="H81" s="7">
        <v>0</v>
      </c>
      <c r="I81" s="7">
        <v>0</v>
      </c>
      <c r="J81" s="12" t="s">
        <v>22</v>
      </c>
      <c r="K81" s="7" t="s">
        <v>22</v>
      </c>
      <c r="L81" s="7"/>
      <c r="M81" s="12" t="s">
        <v>106</v>
      </c>
      <c r="N81" s="5"/>
      <c r="O81" s="7">
        <v>1</v>
      </c>
      <c r="P81" s="7" t="s">
        <v>144</v>
      </c>
      <c r="Q81" s="7" t="s">
        <v>321</v>
      </c>
      <c r="R81" s="7" t="s">
        <v>322</v>
      </c>
      <c r="S81" s="7">
        <v>35901</v>
      </c>
      <c r="T81" s="7">
        <v>39568</v>
      </c>
      <c r="U81" s="7">
        <v>414</v>
      </c>
      <c r="V81" s="7" t="s">
        <v>164</v>
      </c>
      <c r="W81" s="7">
        <v>500</v>
      </c>
      <c r="X81" s="7">
        <v>1273</v>
      </c>
      <c r="Y81" s="7">
        <v>56</v>
      </c>
      <c r="Z81" s="7">
        <v>562</v>
      </c>
      <c r="AA81" s="7">
        <v>0</v>
      </c>
      <c r="AB81" s="7">
        <v>0</v>
      </c>
      <c r="AC81" s="7">
        <v>0</v>
      </c>
      <c r="AD81" s="15">
        <v>41118</v>
      </c>
      <c r="AE81" s="7">
        <v>102</v>
      </c>
      <c r="AF81" s="7">
        <v>93</v>
      </c>
    </row>
    <row r="82" spans="1:32" x14ac:dyDescent="0.4">
      <c r="A82" s="5">
        <f t="shared" si="15"/>
        <v>45209</v>
      </c>
      <c r="B82" s="6">
        <f t="shared" si="20"/>
        <v>54828</v>
      </c>
      <c r="C82" s="7">
        <f t="shared" si="21"/>
        <v>302</v>
      </c>
      <c r="D82" s="8">
        <f t="shared" si="16"/>
        <v>1.6591676040494899E-2</v>
      </c>
      <c r="E82" s="8">
        <f t="shared" si="17"/>
        <v>3.9088863892013499E-2</v>
      </c>
      <c r="F82" s="8">
        <f t="shared" si="18"/>
        <v>3.0422333571939902E-3</v>
      </c>
      <c r="G82" s="9" t="str">
        <f t="shared" si="19"/>
        <v>54</v>
      </c>
      <c r="H82" s="7">
        <v>0</v>
      </c>
      <c r="I82" s="7">
        <v>0</v>
      </c>
      <c r="J82" s="12" t="s">
        <v>18</v>
      </c>
      <c r="K82" s="12" t="s">
        <v>34</v>
      </c>
      <c r="L82" s="7">
        <v>1</v>
      </c>
      <c r="M82" s="12" t="s">
        <v>106</v>
      </c>
      <c r="N82" s="5"/>
      <c r="O82" s="7">
        <v>1</v>
      </c>
      <c r="P82" s="7" t="s">
        <v>144</v>
      </c>
      <c r="Q82" s="7" t="s">
        <v>323</v>
      </c>
      <c r="R82" s="7" t="s">
        <v>324</v>
      </c>
      <c r="S82" s="7">
        <v>39116</v>
      </c>
      <c r="T82" s="7">
        <v>42729</v>
      </c>
      <c r="U82" s="7">
        <v>507</v>
      </c>
      <c r="V82" s="7" t="s">
        <v>268</v>
      </c>
      <c r="W82" s="7">
        <v>666</v>
      </c>
      <c r="X82" s="7">
        <v>1529</v>
      </c>
      <c r="Y82" s="7">
        <v>46</v>
      </c>
      <c r="Z82" s="7">
        <v>649</v>
      </c>
      <c r="AA82" s="7">
        <v>0</v>
      </c>
      <c r="AB82" s="7">
        <v>0</v>
      </c>
      <c r="AC82" s="7">
        <v>0</v>
      </c>
      <c r="AD82" s="15">
        <v>54828</v>
      </c>
      <c r="AE82" s="7">
        <v>130</v>
      </c>
      <c r="AF82" s="7">
        <v>119</v>
      </c>
    </row>
    <row r="83" spans="1:32" x14ac:dyDescent="0.4">
      <c r="A83" s="5">
        <f t="shared" si="15"/>
        <v>45207</v>
      </c>
      <c r="B83" s="6">
        <f t="shared" si="20"/>
        <v>65606</v>
      </c>
      <c r="C83" s="7">
        <f t="shared" si="21"/>
        <v>260</v>
      </c>
      <c r="D83" s="8">
        <f t="shared" si="16"/>
        <v>1.7955350192109702E-2</v>
      </c>
      <c r="E83" s="8">
        <f t="shared" si="17"/>
        <v>4.4976268802892898E-2</v>
      </c>
      <c r="F83" s="8">
        <f t="shared" si="18"/>
        <v>3.5910700384219401E-3</v>
      </c>
      <c r="G83" s="9" t="str">
        <f t="shared" si="19"/>
        <v>53</v>
      </c>
      <c r="H83" s="7">
        <v>0</v>
      </c>
      <c r="I83" s="7">
        <v>0</v>
      </c>
      <c r="J83" s="12" t="s">
        <v>20</v>
      </c>
      <c r="K83" s="12" t="s">
        <v>42</v>
      </c>
      <c r="L83" s="7"/>
      <c r="M83" s="12" t="s">
        <v>106</v>
      </c>
      <c r="N83" s="5"/>
      <c r="O83" s="7">
        <v>1</v>
      </c>
      <c r="P83" s="7" t="s">
        <v>144</v>
      </c>
      <c r="Q83" s="7" t="s">
        <v>325</v>
      </c>
      <c r="R83" s="7" t="s">
        <v>326</v>
      </c>
      <c r="S83" s="7">
        <v>39821</v>
      </c>
      <c r="T83" s="7">
        <v>43540</v>
      </c>
      <c r="U83" s="7">
        <v>546</v>
      </c>
      <c r="V83" s="7" t="s">
        <v>198</v>
      </c>
      <c r="W83" s="7">
        <v>9405</v>
      </c>
      <c r="X83" s="7">
        <v>1791</v>
      </c>
      <c r="Y83" s="7">
        <v>83</v>
      </c>
      <c r="Z83" s="7">
        <v>715</v>
      </c>
      <c r="AA83" s="7">
        <v>0</v>
      </c>
      <c r="AB83" s="7">
        <v>0</v>
      </c>
      <c r="AC83" s="7">
        <v>0</v>
      </c>
      <c r="AD83" s="15">
        <v>65606</v>
      </c>
      <c r="AE83" s="7">
        <v>154</v>
      </c>
      <c r="AF83" s="7">
        <v>143</v>
      </c>
    </row>
    <row r="84" spans="1:32" x14ac:dyDescent="0.4">
      <c r="A84" s="5">
        <f t="shared" si="15"/>
        <v>45206</v>
      </c>
      <c r="B84" s="6">
        <f t="shared" si="20"/>
        <v>58430</v>
      </c>
      <c r="C84" s="7">
        <f t="shared" si="21"/>
        <v>309</v>
      </c>
      <c r="D84" s="8">
        <f t="shared" si="16"/>
        <v>1.70131475446679E-2</v>
      </c>
      <c r="E84" s="8">
        <f t="shared" si="17"/>
        <v>3.31048432408136E-2</v>
      </c>
      <c r="F84" s="8">
        <f t="shared" si="18"/>
        <v>2.8542532868861699E-3</v>
      </c>
      <c r="G84" s="9" t="str">
        <f t="shared" si="19"/>
        <v>51</v>
      </c>
      <c r="H84" s="7">
        <v>0</v>
      </c>
      <c r="I84" s="7">
        <v>0</v>
      </c>
      <c r="J84" s="12" t="s">
        <v>18</v>
      </c>
      <c r="K84" s="12" t="s">
        <v>42</v>
      </c>
      <c r="L84" s="13"/>
      <c r="M84" s="12" t="s">
        <v>106</v>
      </c>
      <c r="N84" s="5"/>
      <c r="O84" s="7">
        <v>1</v>
      </c>
      <c r="P84" s="7" t="s">
        <v>144</v>
      </c>
      <c r="Q84" s="7" t="s">
        <v>327</v>
      </c>
      <c r="R84" s="7" t="s">
        <v>328</v>
      </c>
      <c r="S84" s="7">
        <v>44495</v>
      </c>
      <c r="T84" s="7">
        <v>49402</v>
      </c>
      <c r="U84" s="7">
        <v>487</v>
      </c>
      <c r="V84" s="7" t="s">
        <v>153</v>
      </c>
      <c r="W84" s="7">
        <v>1046</v>
      </c>
      <c r="X84" s="7">
        <v>1473</v>
      </c>
      <c r="Y84" s="7">
        <v>73</v>
      </c>
      <c r="Z84" s="7">
        <v>757</v>
      </c>
      <c r="AA84" s="7">
        <v>0</v>
      </c>
      <c r="AB84" s="7">
        <v>0</v>
      </c>
      <c r="AC84" s="7">
        <v>0</v>
      </c>
      <c r="AD84" s="15">
        <v>58430</v>
      </c>
      <c r="AE84" s="7">
        <v>138</v>
      </c>
      <c r="AF84" s="7">
        <v>127</v>
      </c>
    </row>
    <row r="85" spans="1:32" x14ac:dyDescent="0.4">
      <c r="A85" s="5">
        <f t="shared" si="15"/>
        <v>45205</v>
      </c>
      <c r="B85" s="6">
        <f t="shared" si="20"/>
        <v>59004</v>
      </c>
      <c r="C85" s="7">
        <f t="shared" si="21"/>
        <v>324</v>
      </c>
      <c r="D85" s="8">
        <f t="shared" si="16"/>
        <v>3.1225604996096799E-2</v>
      </c>
      <c r="E85" s="8">
        <f t="shared" si="17"/>
        <v>8.5870413739266196E-2</v>
      </c>
      <c r="F85" s="8">
        <f t="shared" si="18"/>
        <v>8.3031722375984697E-3</v>
      </c>
      <c r="G85" s="9">
        <f t="shared" si="19"/>
        <v>67</v>
      </c>
      <c r="H85" s="7">
        <v>0</v>
      </c>
      <c r="I85" s="7">
        <v>0</v>
      </c>
      <c r="J85" s="12" t="s">
        <v>22</v>
      </c>
      <c r="K85" s="7" t="s">
        <v>22</v>
      </c>
      <c r="L85" s="7">
        <v>1</v>
      </c>
      <c r="M85" s="12" t="s">
        <v>106</v>
      </c>
      <c r="N85" s="5"/>
      <c r="O85" s="7">
        <v>1</v>
      </c>
      <c r="P85" s="7" t="s">
        <v>144</v>
      </c>
      <c r="Q85" s="7" t="s">
        <v>329</v>
      </c>
      <c r="R85" s="7" t="s">
        <v>330</v>
      </c>
      <c r="S85" s="7">
        <v>14091</v>
      </c>
      <c r="T85" s="7">
        <v>17142</v>
      </c>
      <c r="U85" s="7">
        <v>125</v>
      </c>
      <c r="V85" s="7" t="s">
        <v>331</v>
      </c>
      <c r="W85" s="7">
        <v>481</v>
      </c>
      <c r="X85" s="7">
        <v>1210</v>
      </c>
      <c r="Y85" s="7">
        <v>39</v>
      </c>
      <c r="Z85" s="7">
        <v>440</v>
      </c>
      <c r="AA85" s="7">
        <v>0</v>
      </c>
      <c r="AB85" s="7">
        <v>0</v>
      </c>
      <c r="AC85" s="7">
        <v>0</v>
      </c>
      <c r="AD85" s="15">
        <v>59004</v>
      </c>
      <c r="AE85" s="7">
        <v>132</v>
      </c>
      <c r="AF85" s="7">
        <v>117</v>
      </c>
    </row>
    <row r="86" spans="1:32" x14ac:dyDescent="0.4">
      <c r="A86" s="5">
        <f t="shared" si="15"/>
        <v>45204</v>
      </c>
      <c r="B86" s="6">
        <f t="shared" si="20"/>
        <v>14068</v>
      </c>
      <c r="C86" s="7">
        <f t="shared" si="21"/>
        <v>250</v>
      </c>
      <c r="D86" s="8">
        <f t="shared" si="16"/>
        <v>2.9920923274203901E-2</v>
      </c>
      <c r="E86" s="8">
        <f t="shared" si="17"/>
        <v>0.13678136353921799</v>
      </c>
      <c r="F86" s="8">
        <f t="shared" si="18"/>
        <v>5.1293011327206697E-3</v>
      </c>
      <c r="G86" s="9">
        <f t="shared" si="19"/>
        <v>78</v>
      </c>
      <c r="H86" s="7">
        <v>0</v>
      </c>
      <c r="I86" s="7">
        <v>0</v>
      </c>
      <c r="J86" s="12" t="s">
        <v>18</v>
      </c>
      <c r="K86" s="12" t="s">
        <v>34</v>
      </c>
      <c r="L86" s="7">
        <v>1</v>
      </c>
      <c r="M86" s="12" t="s">
        <v>106</v>
      </c>
      <c r="N86" s="5"/>
      <c r="O86" s="7">
        <v>1</v>
      </c>
      <c r="P86" s="7" t="s">
        <v>144</v>
      </c>
      <c r="Q86" s="7" t="s">
        <v>332</v>
      </c>
      <c r="R86" s="7" t="s">
        <v>333</v>
      </c>
      <c r="S86" s="7">
        <v>4679</v>
      </c>
      <c r="T86" s="7">
        <v>5789</v>
      </c>
      <c r="U86" s="7">
        <v>53</v>
      </c>
      <c r="V86" s="7" t="s">
        <v>334</v>
      </c>
      <c r="W86" s="7">
        <v>2090</v>
      </c>
      <c r="X86" s="7">
        <v>640</v>
      </c>
      <c r="Y86" s="7">
        <v>12</v>
      </c>
      <c r="Z86" s="7">
        <v>140</v>
      </c>
      <c r="AA86" s="7">
        <v>0</v>
      </c>
      <c r="AB86" s="7">
        <v>0</v>
      </c>
      <c r="AC86" s="7">
        <v>0</v>
      </c>
      <c r="AD86" s="15">
        <v>14068</v>
      </c>
      <c r="AE86" s="7">
        <v>34</v>
      </c>
      <c r="AF86" s="7">
        <v>24</v>
      </c>
    </row>
    <row r="87" spans="1:32" x14ac:dyDescent="0.4">
      <c r="A87" s="5">
        <f t="shared" si="15"/>
        <v>45203</v>
      </c>
      <c r="B87" s="6">
        <f t="shared" si="20"/>
        <v>12214</v>
      </c>
      <c r="C87" s="7">
        <f t="shared" si="21"/>
        <v>292</v>
      </c>
      <c r="D87" s="8">
        <f t="shared" si="16"/>
        <v>2.7720546918898699E-2</v>
      </c>
      <c r="E87" s="8">
        <f t="shared" si="17"/>
        <v>0.11799962539801501</v>
      </c>
      <c r="F87" s="8">
        <f t="shared" si="18"/>
        <v>5.4317287881625797E-3</v>
      </c>
      <c r="G87" s="9">
        <f t="shared" si="19"/>
        <v>77</v>
      </c>
      <c r="H87" s="7">
        <v>0</v>
      </c>
      <c r="I87" s="7">
        <v>0</v>
      </c>
      <c r="J87" s="12" t="s">
        <v>20</v>
      </c>
      <c r="K87" s="12" t="s">
        <v>42</v>
      </c>
      <c r="L87" s="7"/>
      <c r="M87" s="12" t="s">
        <v>106</v>
      </c>
      <c r="N87" s="5"/>
      <c r="O87" s="7">
        <v>1</v>
      </c>
      <c r="P87" s="7" t="s">
        <v>144</v>
      </c>
      <c r="Q87" s="7" t="s">
        <v>335</v>
      </c>
      <c r="R87" s="7" t="s">
        <v>336</v>
      </c>
      <c r="S87" s="7">
        <v>5339</v>
      </c>
      <c r="T87" s="7">
        <v>6601</v>
      </c>
      <c r="U87" s="7">
        <v>90</v>
      </c>
      <c r="V87" s="7" t="s">
        <v>337</v>
      </c>
      <c r="W87" s="7">
        <v>1133</v>
      </c>
      <c r="X87" s="7">
        <v>630</v>
      </c>
      <c r="Y87" s="7">
        <v>12</v>
      </c>
      <c r="Z87" s="7">
        <v>148</v>
      </c>
      <c r="AA87" s="7">
        <v>0</v>
      </c>
      <c r="AB87" s="7">
        <v>0</v>
      </c>
      <c r="AC87" s="7">
        <v>0</v>
      </c>
      <c r="AD87" s="15">
        <v>12214</v>
      </c>
      <c r="AE87" s="7">
        <v>32</v>
      </c>
      <c r="AF87" s="7">
        <v>29</v>
      </c>
    </row>
    <row r="88" spans="1:32" x14ac:dyDescent="0.4">
      <c r="A88" s="5">
        <f t="shared" si="15"/>
        <v>45202</v>
      </c>
      <c r="B88" s="6">
        <f t="shared" si="20"/>
        <v>12189</v>
      </c>
      <c r="C88" s="7">
        <f t="shared" si="21"/>
        <v>282</v>
      </c>
      <c r="D88" s="8">
        <f t="shared" si="16"/>
        <v>1.8402049848590701E-2</v>
      </c>
      <c r="E88" s="8">
        <f t="shared" si="17"/>
        <v>0.14255765199161399</v>
      </c>
      <c r="F88" s="8">
        <f t="shared" si="18"/>
        <v>4.8916841369671601E-3</v>
      </c>
      <c r="G88" s="9">
        <f t="shared" si="19"/>
        <v>63</v>
      </c>
      <c r="H88" s="7">
        <v>0</v>
      </c>
      <c r="I88" s="7">
        <v>0</v>
      </c>
      <c r="J88" s="12" t="s">
        <v>18</v>
      </c>
      <c r="K88" s="12" t="s">
        <v>42</v>
      </c>
      <c r="L88" s="7">
        <v>1</v>
      </c>
      <c r="M88" s="12" t="s">
        <v>106</v>
      </c>
      <c r="N88" s="5"/>
      <c r="O88" s="7">
        <v>1</v>
      </c>
      <c r="P88" s="7" t="s">
        <v>144</v>
      </c>
      <c r="Q88" s="7" t="s">
        <v>338</v>
      </c>
      <c r="R88" s="7" t="s">
        <v>339</v>
      </c>
      <c r="S88" s="7">
        <v>4293</v>
      </c>
      <c r="T88" s="7">
        <v>5208</v>
      </c>
      <c r="U88" s="7">
        <v>64</v>
      </c>
      <c r="V88" s="7" t="s">
        <v>205</v>
      </c>
      <c r="W88" s="7">
        <v>908</v>
      </c>
      <c r="X88" s="7">
        <v>612</v>
      </c>
      <c r="Y88" s="7">
        <v>12</v>
      </c>
      <c r="Z88" s="7">
        <v>79</v>
      </c>
      <c r="AA88" s="7">
        <v>0</v>
      </c>
      <c r="AB88" s="7">
        <v>0</v>
      </c>
      <c r="AC88" s="7">
        <v>0</v>
      </c>
      <c r="AD88" s="15">
        <v>12189</v>
      </c>
      <c r="AE88" s="7">
        <v>28</v>
      </c>
      <c r="AF88" s="7">
        <v>21</v>
      </c>
    </row>
    <row r="89" spans="1:32" x14ac:dyDescent="0.4">
      <c r="A89" s="5">
        <f t="shared" si="15"/>
        <v>45200</v>
      </c>
      <c r="B89" s="6">
        <f t="shared" si="20"/>
        <v>13402</v>
      </c>
      <c r="C89" s="7">
        <f t="shared" si="21"/>
        <v>303</v>
      </c>
      <c r="D89" s="8">
        <f t="shared" si="16"/>
        <v>1.47856086742238E-2</v>
      </c>
      <c r="E89" s="8">
        <f t="shared" si="17"/>
        <v>7.6022671266633798E-2</v>
      </c>
      <c r="F89" s="8">
        <f t="shared" si="18"/>
        <v>2.8339083292262201E-3</v>
      </c>
      <c r="G89" s="9" t="str">
        <f t="shared" si="19"/>
        <v>45</v>
      </c>
      <c r="H89" s="7">
        <v>0</v>
      </c>
      <c r="I89" s="7">
        <v>0</v>
      </c>
      <c r="J89" s="12" t="s">
        <v>22</v>
      </c>
      <c r="K89" s="7" t="s">
        <v>22</v>
      </c>
      <c r="L89" s="13"/>
      <c r="M89" s="12" t="s">
        <v>106</v>
      </c>
      <c r="N89" s="5"/>
      <c r="O89" s="7">
        <v>1</v>
      </c>
      <c r="P89" s="7" t="s">
        <v>144</v>
      </c>
      <c r="Q89" s="7" t="s">
        <v>340</v>
      </c>
      <c r="R89" s="7" t="s">
        <v>341</v>
      </c>
      <c r="S89" s="7">
        <v>8116</v>
      </c>
      <c r="T89" s="7">
        <v>9588</v>
      </c>
      <c r="U89" s="7">
        <v>73</v>
      </c>
      <c r="V89" s="7" t="s">
        <v>214</v>
      </c>
      <c r="W89" s="7">
        <v>597</v>
      </c>
      <c r="X89" s="7">
        <v>617</v>
      </c>
      <c r="Y89" s="7">
        <v>11</v>
      </c>
      <c r="Z89" s="7">
        <v>120</v>
      </c>
      <c r="AA89" s="7">
        <v>0</v>
      </c>
      <c r="AB89" s="7">
        <v>0</v>
      </c>
      <c r="AC89" s="7">
        <v>0</v>
      </c>
      <c r="AD89" s="15">
        <v>13402</v>
      </c>
      <c r="AE89" s="7">
        <v>34</v>
      </c>
      <c r="AF89" s="7">
        <v>23</v>
      </c>
    </row>
    <row r="90" spans="1:32" x14ac:dyDescent="0.4">
      <c r="A90" s="5">
        <f t="shared" si="15"/>
        <v>45199</v>
      </c>
      <c r="B90" s="6">
        <f t="shared" si="20"/>
        <v>15331</v>
      </c>
      <c r="C90" s="7">
        <f t="shared" si="21"/>
        <v>287</v>
      </c>
      <c r="D90" s="8">
        <f t="shared" si="16"/>
        <v>1.63616195230172E-2</v>
      </c>
      <c r="E90" s="8">
        <f t="shared" si="17"/>
        <v>5.5278239970419703E-2</v>
      </c>
      <c r="F90" s="8">
        <f t="shared" si="18"/>
        <v>3.1429099648733602E-3</v>
      </c>
      <c r="G90" s="9" t="str">
        <f t="shared" si="19"/>
        <v>41</v>
      </c>
      <c r="H90" s="7">
        <v>0</v>
      </c>
      <c r="I90" s="7">
        <v>0</v>
      </c>
      <c r="J90" s="12" t="s">
        <v>18</v>
      </c>
      <c r="K90" s="12" t="s">
        <v>34</v>
      </c>
      <c r="L90" s="7"/>
      <c r="M90" s="12" t="s">
        <v>106</v>
      </c>
      <c r="N90" s="5"/>
      <c r="O90" s="7">
        <v>1</v>
      </c>
      <c r="P90" s="7" t="s">
        <v>144</v>
      </c>
      <c r="Q90" s="7" t="s">
        <v>342</v>
      </c>
      <c r="R90" s="7" t="s">
        <v>343</v>
      </c>
      <c r="S90" s="7">
        <v>10818</v>
      </c>
      <c r="T90" s="7">
        <v>12535</v>
      </c>
      <c r="U90" s="7">
        <v>135</v>
      </c>
      <c r="V90" s="7" t="s">
        <v>344</v>
      </c>
      <c r="W90" s="7">
        <v>1311</v>
      </c>
      <c r="X90" s="7">
        <v>598</v>
      </c>
      <c r="Y90" s="7">
        <v>15</v>
      </c>
      <c r="Z90" s="7">
        <v>177</v>
      </c>
      <c r="AA90" s="7">
        <v>0</v>
      </c>
      <c r="AB90" s="7">
        <v>0</v>
      </c>
      <c r="AC90" s="7">
        <v>0</v>
      </c>
      <c r="AD90" s="15">
        <v>15331</v>
      </c>
      <c r="AE90" s="7">
        <v>39</v>
      </c>
      <c r="AF90" s="7">
        <v>34</v>
      </c>
    </row>
    <row r="91" spans="1:32" x14ac:dyDescent="0.4">
      <c r="A91" s="5">
        <f t="shared" si="15"/>
        <v>45198</v>
      </c>
      <c r="B91" s="6">
        <f t="shared" si="20"/>
        <v>8374</v>
      </c>
      <c r="C91" s="7">
        <f t="shared" si="21"/>
        <v>276</v>
      </c>
      <c r="D91" s="8">
        <f t="shared" si="16"/>
        <v>1.85481291973137E-2</v>
      </c>
      <c r="E91" s="8">
        <f t="shared" si="17"/>
        <v>0.12631915574032601</v>
      </c>
      <c r="F91" s="8">
        <f t="shared" si="18"/>
        <v>4.7969299648225102E-3</v>
      </c>
      <c r="G91" s="9">
        <f t="shared" si="19"/>
        <v>61</v>
      </c>
      <c r="H91" s="7">
        <v>0</v>
      </c>
      <c r="I91" s="7">
        <v>0</v>
      </c>
      <c r="J91" s="12" t="s">
        <v>20</v>
      </c>
      <c r="K91" s="12" t="s">
        <v>42</v>
      </c>
      <c r="L91" s="7">
        <v>1</v>
      </c>
      <c r="M91" s="12" t="s">
        <v>106</v>
      </c>
      <c r="N91" s="5"/>
      <c r="O91" s="7">
        <v>1</v>
      </c>
      <c r="P91" s="7" t="s">
        <v>144</v>
      </c>
      <c r="Q91" s="7" t="s">
        <v>345</v>
      </c>
      <c r="R91" s="7" t="s">
        <v>346</v>
      </c>
      <c r="S91" s="7">
        <v>3127</v>
      </c>
      <c r="T91" s="7">
        <v>3624</v>
      </c>
      <c r="U91" s="7">
        <v>43</v>
      </c>
      <c r="V91" s="7" t="s">
        <v>184</v>
      </c>
      <c r="W91" s="7">
        <v>336</v>
      </c>
      <c r="X91" s="7">
        <v>395</v>
      </c>
      <c r="Y91" s="7">
        <v>3</v>
      </c>
      <c r="Z91" s="7">
        <v>58</v>
      </c>
      <c r="AA91" s="7">
        <v>0</v>
      </c>
      <c r="AB91" s="7">
        <v>0</v>
      </c>
      <c r="AC91" s="7">
        <v>0</v>
      </c>
      <c r="AD91" s="15">
        <v>8374</v>
      </c>
      <c r="AE91" s="7">
        <v>20</v>
      </c>
      <c r="AF91" s="7">
        <v>15</v>
      </c>
    </row>
    <row r="92" spans="1:32" x14ac:dyDescent="0.4">
      <c r="A92" s="5">
        <f t="shared" si="15"/>
        <v>45193</v>
      </c>
      <c r="B92" s="6">
        <f t="shared" si="20"/>
        <v>3240</v>
      </c>
      <c r="C92" s="7">
        <f t="shared" si="21"/>
        <v>277</v>
      </c>
      <c r="D92" s="8">
        <f t="shared" si="16"/>
        <v>1.9968798751950099E-2</v>
      </c>
      <c r="E92" s="8">
        <f t="shared" si="17"/>
        <v>0.12418096723869</v>
      </c>
      <c r="F92" s="8">
        <f t="shared" si="18"/>
        <v>2.1840873634945399E-3</v>
      </c>
      <c r="G92" s="9">
        <f t="shared" si="19"/>
        <v>62</v>
      </c>
      <c r="H92" s="7">
        <v>0</v>
      </c>
      <c r="I92" s="7">
        <v>0</v>
      </c>
      <c r="J92" s="12" t="s">
        <v>18</v>
      </c>
      <c r="K92" s="12" t="s">
        <v>42</v>
      </c>
      <c r="L92" s="7"/>
      <c r="M92" s="12" t="s">
        <v>106</v>
      </c>
      <c r="N92" s="5"/>
      <c r="O92" s="7">
        <v>1</v>
      </c>
      <c r="P92" s="7" t="s">
        <v>144</v>
      </c>
      <c r="Q92" s="7" t="s">
        <v>347</v>
      </c>
      <c r="R92" s="7" t="s">
        <v>274</v>
      </c>
      <c r="S92" s="7">
        <v>3205</v>
      </c>
      <c r="T92" s="7">
        <v>3767</v>
      </c>
      <c r="U92" s="7">
        <v>28</v>
      </c>
      <c r="V92" s="7" t="s">
        <v>348</v>
      </c>
      <c r="W92" s="7">
        <v>185</v>
      </c>
      <c r="X92" s="7">
        <v>398</v>
      </c>
      <c r="Y92" s="7">
        <v>7</v>
      </c>
      <c r="Z92" s="7">
        <v>64</v>
      </c>
      <c r="AA92" s="7">
        <v>0</v>
      </c>
      <c r="AB92" s="7">
        <v>0</v>
      </c>
      <c r="AC92" s="7">
        <v>0</v>
      </c>
      <c r="AD92" s="15">
        <v>3240</v>
      </c>
      <c r="AE92" s="7">
        <v>8</v>
      </c>
      <c r="AF92" s="7">
        <v>7</v>
      </c>
    </row>
    <row r="93" spans="1:32" x14ac:dyDescent="0.4">
      <c r="A93" s="5">
        <f t="shared" si="15"/>
        <v>45192</v>
      </c>
      <c r="B93" s="6">
        <f t="shared" si="20"/>
        <v>3015</v>
      </c>
      <c r="C93" s="7">
        <f t="shared" si="21"/>
        <v>274</v>
      </c>
      <c r="D93" s="8">
        <f t="shared" si="16"/>
        <v>1.80232558139535E-2</v>
      </c>
      <c r="E93" s="8">
        <f t="shared" si="17"/>
        <v>0.15988372093023301</v>
      </c>
      <c r="F93" s="8">
        <f t="shared" si="18"/>
        <v>3.4883720930232601E-3</v>
      </c>
      <c r="G93" s="9">
        <f t="shared" si="19"/>
        <v>65</v>
      </c>
      <c r="H93" s="7">
        <v>0</v>
      </c>
      <c r="I93" s="7">
        <v>0</v>
      </c>
      <c r="J93" s="12" t="s">
        <v>22</v>
      </c>
      <c r="K93" s="7" t="s">
        <v>22</v>
      </c>
      <c r="L93" s="13"/>
      <c r="M93" s="12" t="s">
        <v>106</v>
      </c>
      <c r="N93" s="5"/>
      <c r="O93" s="7">
        <v>1</v>
      </c>
      <c r="P93" s="7" t="s">
        <v>349</v>
      </c>
      <c r="Q93" s="7" t="s">
        <v>350</v>
      </c>
      <c r="R93" s="7" t="s">
        <v>351</v>
      </c>
      <c r="S93" s="7">
        <v>1720</v>
      </c>
      <c r="T93" s="7">
        <v>2017</v>
      </c>
      <c r="U93" s="7">
        <v>26</v>
      </c>
      <c r="V93" s="7" t="s">
        <v>352</v>
      </c>
      <c r="W93" s="7">
        <v>525</v>
      </c>
      <c r="X93" s="7">
        <v>275</v>
      </c>
      <c r="Y93" s="7">
        <v>2</v>
      </c>
      <c r="Z93" s="7">
        <v>31</v>
      </c>
      <c r="AA93" s="7">
        <v>0</v>
      </c>
      <c r="AB93" s="7">
        <v>0</v>
      </c>
      <c r="AC93" s="7">
        <v>0</v>
      </c>
      <c r="AD93" s="15">
        <v>3015</v>
      </c>
      <c r="AE93" s="7">
        <v>7</v>
      </c>
      <c r="AF93" s="7">
        <v>6</v>
      </c>
    </row>
    <row r="94" spans="1:32" x14ac:dyDescent="0.4">
      <c r="A94" s="5">
        <f t="shared" si="15"/>
        <v>45191</v>
      </c>
      <c r="B94" s="6">
        <f t="shared" si="20"/>
        <v>1824</v>
      </c>
      <c r="C94" s="7">
        <f t="shared" si="21"/>
        <v>269</v>
      </c>
      <c r="D94" s="8">
        <f t="shared" si="16"/>
        <v>2.4038461538461502E-2</v>
      </c>
      <c r="E94" s="8">
        <f t="shared" si="17"/>
        <v>0.27403846153846201</v>
      </c>
      <c r="F94" s="8">
        <f t="shared" si="18"/>
        <v>3.6057692307692301E-3</v>
      </c>
      <c r="G94" s="9">
        <f t="shared" si="19"/>
        <v>144</v>
      </c>
      <c r="H94" s="7">
        <v>0</v>
      </c>
      <c r="I94" s="7">
        <v>0</v>
      </c>
      <c r="J94" s="12" t="s">
        <v>18</v>
      </c>
      <c r="K94" s="12" t="s">
        <v>34</v>
      </c>
      <c r="L94" s="7"/>
      <c r="M94" s="12" t="s">
        <v>106</v>
      </c>
      <c r="N94" s="5"/>
      <c r="O94" s="7">
        <v>1</v>
      </c>
      <c r="P94" s="7" t="s">
        <v>349</v>
      </c>
      <c r="Q94" s="7" t="s">
        <v>353</v>
      </c>
      <c r="R94" s="7" t="s">
        <v>354</v>
      </c>
      <c r="S94" s="7">
        <v>832</v>
      </c>
      <c r="T94" s="7">
        <v>1012</v>
      </c>
      <c r="U94" s="7">
        <v>16</v>
      </c>
      <c r="V94" s="7" t="s">
        <v>355</v>
      </c>
      <c r="W94" s="7">
        <v>1058</v>
      </c>
      <c r="X94" s="7">
        <v>228</v>
      </c>
      <c r="Y94" s="7">
        <v>1</v>
      </c>
      <c r="Z94" s="7">
        <v>20</v>
      </c>
      <c r="AA94" s="7">
        <v>0</v>
      </c>
      <c r="AB94" s="7">
        <v>0</v>
      </c>
      <c r="AC94" s="7">
        <v>0</v>
      </c>
      <c r="AD94" s="15">
        <v>1824</v>
      </c>
      <c r="AE94" s="7">
        <v>4</v>
      </c>
      <c r="AF94" s="7">
        <v>3</v>
      </c>
    </row>
    <row r="95" spans="1:32" x14ac:dyDescent="0.4">
      <c r="A95" s="5">
        <f t="shared" si="15"/>
        <v>45190</v>
      </c>
      <c r="B95" s="6">
        <f t="shared" si="20"/>
        <v>2418</v>
      </c>
      <c r="C95" s="7">
        <f t="shared" si="21"/>
        <v>240</v>
      </c>
      <c r="D95" s="8">
        <f t="shared" si="16"/>
        <v>2.3696682464454999E-2</v>
      </c>
      <c r="E95" s="8">
        <f t="shared" si="17"/>
        <v>0.47156398104265401</v>
      </c>
      <c r="F95" s="8">
        <f t="shared" si="18"/>
        <v>1.1848341232227499E-2</v>
      </c>
      <c r="G95" s="9">
        <f t="shared" si="19"/>
        <v>245</v>
      </c>
      <c r="H95" s="7">
        <v>0</v>
      </c>
      <c r="I95" s="7">
        <v>0</v>
      </c>
      <c r="J95" s="12" t="s">
        <v>20</v>
      </c>
      <c r="K95" s="12" t="s">
        <v>42</v>
      </c>
      <c r="L95" s="7"/>
      <c r="M95" s="12" t="s">
        <v>106</v>
      </c>
      <c r="N95" s="5"/>
      <c r="O95" s="7">
        <v>1</v>
      </c>
      <c r="P95" s="7" t="s">
        <v>349</v>
      </c>
      <c r="Q95" s="7" t="s">
        <v>356</v>
      </c>
      <c r="R95" s="7" t="s">
        <v>357</v>
      </c>
      <c r="S95" s="7">
        <v>422</v>
      </c>
      <c r="T95" s="7">
        <v>569</v>
      </c>
      <c r="U95" s="7">
        <v>16</v>
      </c>
      <c r="V95" s="7" t="s">
        <v>358</v>
      </c>
      <c r="W95" s="7">
        <v>1513</v>
      </c>
      <c r="X95" s="7">
        <v>199</v>
      </c>
      <c r="Y95" s="7">
        <v>14</v>
      </c>
      <c r="Z95" s="7">
        <v>10</v>
      </c>
      <c r="AA95" s="7">
        <v>0</v>
      </c>
      <c r="AB95" s="7">
        <v>0</v>
      </c>
      <c r="AC95" s="7">
        <v>0</v>
      </c>
      <c r="AD95" s="15">
        <v>2418</v>
      </c>
      <c r="AE95" s="7">
        <v>6</v>
      </c>
      <c r="AF95" s="7">
        <v>5</v>
      </c>
    </row>
    <row r="96" spans="1:32" x14ac:dyDescent="0.4">
      <c r="A96" s="5">
        <f t="shared" si="15"/>
        <v>45108</v>
      </c>
      <c r="B96" s="6">
        <f t="shared" si="20"/>
        <v>1296</v>
      </c>
      <c r="C96" s="7">
        <v>51</v>
      </c>
      <c r="D96" s="8">
        <f t="shared" si="16"/>
        <v>2.4691358024691398E-2</v>
      </c>
      <c r="E96" s="8">
        <f t="shared" si="17"/>
        <v>0.24691358024691401</v>
      </c>
      <c r="F96" s="8">
        <f t="shared" si="18"/>
        <v>1.2345679012345699E-2</v>
      </c>
      <c r="G96" s="9">
        <f t="shared" si="19"/>
        <v>152</v>
      </c>
      <c r="H96" s="7">
        <v>0</v>
      </c>
      <c r="I96" s="7">
        <v>0</v>
      </c>
      <c r="J96" s="12" t="s">
        <v>18</v>
      </c>
      <c r="K96" s="12" t="s">
        <v>42</v>
      </c>
      <c r="L96" s="7"/>
      <c r="M96" s="12" t="s">
        <v>106</v>
      </c>
      <c r="N96" s="5"/>
      <c r="O96" s="7">
        <v>1</v>
      </c>
      <c r="P96" s="7" t="s">
        <v>359</v>
      </c>
      <c r="Q96" s="7" t="s">
        <v>360</v>
      </c>
      <c r="R96" s="7" t="s">
        <v>361</v>
      </c>
      <c r="S96" s="7">
        <v>81</v>
      </c>
      <c r="T96" s="7">
        <v>89</v>
      </c>
      <c r="U96" s="7">
        <v>10</v>
      </c>
      <c r="V96" s="7" t="s">
        <v>362</v>
      </c>
      <c r="W96" s="7">
        <v>274</v>
      </c>
      <c r="X96" s="7">
        <v>20</v>
      </c>
      <c r="Y96" s="7">
        <v>0</v>
      </c>
      <c r="Z96" s="7">
        <v>2</v>
      </c>
      <c r="AA96" s="7">
        <v>0</v>
      </c>
      <c r="AB96" s="7">
        <v>0</v>
      </c>
      <c r="AC96" s="7">
        <v>0</v>
      </c>
      <c r="AD96" s="15">
        <v>1296</v>
      </c>
      <c r="AE96" s="7">
        <v>4</v>
      </c>
      <c r="AF96" s="7">
        <v>1</v>
      </c>
    </row>
    <row r="97" spans="1:32" x14ac:dyDescent="0.4">
      <c r="A97" s="5">
        <f t="shared" si="15"/>
        <v>45104</v>
      </c>
      <c r="B97" s="6">
        <f t="shared" si="20"/>
        <v>269</v>
      </c>
      <c r="C97" s="7">
        <v>47</v>
      </c>
      <c r="D97" s="8">
        <f t="shared" si="16"/>
        <v>0</v>
      </c>
      <c r="E97" s="8">
        <f t="shared" si="17"/>
        <v>0.38297872340425498</v>
      </c>
      <c r="F97" s="8">
        <f t="shared" si="18"/>
        <v>2.1276595744680899E-2</v>
      </c>
      <c r="G97" s="9">
        <f t="shared" si="19"/>
        <v>220</v>
      </c>
      <c r="H97" s="7">
        <v>0</v>
      </c>
      <c r="I97" s="7">
        <v>0</v>
      </c>
      <c r="J97" s="12" t="s">
        <v>22</v>
      </c>
      <c r="K97" s="7" t="s">
        <v>22</v>
      </c>
      <c r="L97" s="13"/>
      <c r="M97" s="12" t="s">
        <v>106</v>
      </c>
      <c r="N97" s="5"/>
      <c r="O97" s="7">
        <v>1</v>
      </c>
      <c r="P97" s="7" t="s">
        <v>359</v>
      </c>
      <c r="Q97" s="7" t="s">
        <v>363</v>
      </c>
      <c r="R97" s="7" t="s">
        <v>364</v>
      </c>
      <c r="S97" s="7">
        <v>47</v>
      </c>
      <c r="T97" s="7">
        <v>52</v>
      </c>
      <c r="U97" s="7">
        <v>10</v>
      </c>
      <c r="V97" s="7" t="s">
        <v>365</v>
      </c>
      <c r="W97" s="7">
        <v>0</v>
      </c>
      <c r="X97" s="7">
        <v>18</v>
      </c>
      <c r="Y97" s="7">
        <v>1</v>
      </c>
      <c r="Z97" s="7">
        <v>0</v>
      </c>
      <c r="AA97" s="7">
        <v>0</v>
      </c>
      <c r="AB97" s="7">
        <v>0</v>
      </c>
      <c r="AC97" s="7">
        <v>0</v>
      </c>
      <c r="AD97" s="15">
        <v>269</v>
      </c>
      <c r="AE97" s="7">
        <v>2</v>
      </c>
      <c r="AF97" s="7">
        <v>1</v>
      </c>
    </row>
    <row r="98" spans="1:32" x14ac:dyDescent="0.4">
      <c r="A98" s="5">
        <f t="shared" si="15"/>
        <v>45102</v>
      </c>
      <c r="B98" s="6">
        <f t="shared" si="20"/>
        <v>1115.8</v>
      </c>
      <c r="C98" s="7">
        <f t="shared" si="21"/>
        <v>60</v>
      </c>
      <c r="D98" s="8">
        <f t="shared" si="16"/>
        <v>2.6086956521739101E-2</v>
      </c>
      <c r="E98" s="8">
        <f t="shared" si="17"/>
        <v>0.30434782608695699</v>
      </c>
      <c r="F98" s="8">
        <f t="shared" si="18"/>
        <v>2.6086956521739101E-2</v>
      </c>
      <c r="G98" s="9">
        <f t="shared" si="19"/>
        <v>73</v>
      </c>
      <c r="H98" s="7">
        <v>0</v>
      </c>
      <c r="I98" s="7">
        <v>0</v>
      </c>
      <c r="J98" s="12" t="s">
        <v>18</v>
      </c>
      <c r="K98" s="12" t="s">
        <v>34</v>
      </c>
      <c r="L98" s="7">
        <v>1</v>
      </c>
      <c r="M98" s="12" t="s">
        <v>106</v>
      </c>
      <c r="N98" s="5"/>
      <c r="O98" s="7">
        <v>1</v>
      </c>
      <c r="P98" s="7" t="s">
        <v>359</v>
      </c>
      <c r="Q98" s="7" t="s">
        <v>366</v>
      </c>
      <c r="R98" s="7" t="s">
        <v>367</v>
      </c>
      <c r="S98" s="7">
        <v>115</v>
      </c>
      <c r="T98" s="7">
        <v>141</v>
      </c>
      <c r="U98" s="7">
        <v>12</v>
      </c>
      <c r="V98" s="7" t="s">
        <v>368</v>
      </c>
      <c r="W98" s="7">
        <v>408</v>
      </c>
      <c r="X98" s="7">
        <v>35</v>
      </c>
      <c r="Y98" s="7">
        <v>3</v>
      </c>
      <c r="Z98" s="7">
        <v>3</v>
      </c>
      <c r="AA98" s="7">
        <v>0</v>
      </c>
      <c r="AB98" s="7">
        <v>0</v>
      </c>
      <c r="AC98" s="7">
        <v>0</v>
      </c>
      <c r="AD98" s="16">
        <v>1115.8</v>
      </c>
      <c r="AE98" s="7">
        <v>6</v>
      </c>
      <c r="AF98" s="7">
        <v>3</v>
      </c>
    </row>
    <row r="99" spans="1:32" x14ac:dyDescent="0.4">
      <c r="A99" s="5">
        <f t="shared" ref="A99:A117" si="22">DATE(MID(Q99,1,4),MID(Q99,6,2),MID(Q99,9,2))</f>
        <v>45101</v>
      </c>
      <c r="B99" s="6">
        <f t="shared" si="20"/>
        <v>797</v>
      </c>
      <c r="C99" s="7">
        <v>59</v>
      </c>
      <c r="D99" s="8">
        <f t="shared" ref="D99:D117" si="23">IFERROR(Z99/$S99,0)</f>
        <v>0</v>
      </c>
      <c r="E99" s="8">
        <f t="shared" ref="E99:E117" si="24">IFERROR(X99/$S99,0)</f>
        <v>0.48325358851674599</v>
      </c>
      <c r="F99" s="8">
        <f t="shared" ref="F99:F117" si="25">IFERROR(AF99/$S99,0)</f>
        <v>9.5693779904306199E-3</v>
      </c>
      <c r="G99" s="9" t="str">
        <f t="shared" ref="G99:G117" si="26">IF(LEN(V99)&gt;5,(MID(V99,1,1))*60+MID(V99,FIND("钟",V99,1)+1,LEN(V99)-FIND("钟",V99,1)-1),LEFT(V99,2))</f>
        <v>51</v>
      </c>
      <c r="H99" s="7">
        <v>0</v>
      </c>
      <c r="I99" s="7">
        <v>0</v>
      </c>
      <c r="J99" s="12" t="s">
        <v>20</v>
      </c>
      <c r="K99" s="12" t="s">
        <v>42</v>
      </c>
      <c r="L99" s="7"/>
      <c r="M99" s="12" t="s">
        <v>106</v>
      </c>
      <c r="N99" s="5"/>
      <c r="O99" s="7">
        <v>1</v>
      </c>
      <c r="P99" s="7" t="s">
        <v>359</v>
      </c>
      <c r="Q99" s="7" t="s">
        <v>369</v>
      </c>
      <c r="R99" s="7" t="s">
        <v>370</v>
      </c>
      <c r="S99" s="7">
        <v>209</v>
      </c>
      <c r="T99" s="7">
        <v>250</v>
      </c>
      <c r="U99" s="7">
        <v>11</v>
      </c>
      <c r="V99" s="7" t="s">
        <v>153</v>
      </c>
      <c r="W99" s="7">
        <v>3012</v>
      </c>
      <c r="X99" s="7">
        <v>101</v>
      </c>
      <c r="Y99" s="7">
        <v>1</v>
      </c>
      <c r="Z99" s="7">
        <v>0</v>
      </c>
      <c r="AA99" s="7">
        <v>0</v>
      </c>
      <c r="AB99" s="7">
        <v>0</v>
      </c>
      <c r="AC99" s="7">
        <v>0</v>
      </c>
      <c r="AD99" s="15">
        <v>797</v>
      </c>
      <c r="AE99" s="7">
        <v>5</v>
      </c>
      <c r="AF99" s="7">
        <v>2</v>
      </c>
    </row>
    <row r="100" spans="1:32" x14ac:dyDescent="0.4">
      <c r="A100" s="5">
        <f t="shared" si="22"/>
        <v>45094</v>
      </c>
      <c r="B100" s="6">
        <f t="shared" si="20"/>
        <v>0</v>
      </c>
      <c r="C100" s="7">
        <f t="shared" si="21"/>
        <v>239</v>
      </c>
      <c r="D100" s="8">
        <f t="shared" si="23"/>
        <v>0</v>
      </c>
      <c r="E100" s="8">
        <f t="shared" si="24"/>
        <v>3.03030303030303E-2</v>
      </c>
      <c r="F100" s="8">
        <f t="shared" si="25"/>
        <v>0</v>
      </c>
      <c r="G100" s="9" t="str">
        <f t="shared" si="26"/>
        <v>32</v>
      </c>
      <c r="H100" s="7">
        <v>0</v>
      </c>
      <c r="I100" s="7">
        <v>0</v>
      </c>
      <c r="J100" s="12" t="s">
        <v>18</v>
      </c>
      <c r="K100" s="12" t="s">
        <v>42</v>
      </c>
      <c r="L100" s="7"/>
      <c r="M100" s="12" t="s">
        <v>106</v>
      </c>
      <c r="N100" s="5"/>
      <c r="O100" s="7">
        <v>1</v>
      </c>
      <c r="P100" s="7" t="s">
        <v>359</v>
      </c>
      <c r="Q100" s="7" t="s">
        <v>371</v>
      </c>
      <c r="R100" s="7" t="s">
        <v>372</v>
      </c>
      <c r="S100" s="7">
        <v>99</v>
      </c>
      <c r="T100" s="7">
        <v>117</v>
      </c>
      <c r="U100" s="7">
        <v>5</v>
      </c>
      <c r="V100" s="7" t="s">
        <v>117</v>
      </c>
      <c r="W100" s="7">
        <v>22</v>
      </c>
      <c r="X100" s="7">
        <v>3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15">
        <v>0</v>
      </c>
      <c r="AE100" s="7">
        <v>0</v>
      </c>
      <c r="AF100" s="7">
        <v>0</v>
      </c>
    </row>
    <row r="101" spans="1:32" x14ac:dyDescent="0.4">
      <c r="A101" s="5">
        <f t="shared" si="22"/>
        <v>45093</v>
      </c>
      <c r="B101" s="6">
        <f t="shared" si="20"/>
        <v>0</v>
      </c>
      <c r="C101" s="7">
        <f t="shared" si="21"/>
        <v>183</v>
      </c>
      <c r="D101" s="8">
        <f t="shared" si="23"/>
        <v>0</v>
      </c>
      <c r="E101" s="8">
        <f t="shared" si="24"/>
        <v>9.6774193548387094E-2</v>
      </c>
      <c r="F101" s="8">
        <f t="shared" si="25"/>
        <v>0</v>
      </c>
      <c r="G101" s="9" t="str">
        <f t="shared" si="26"/>
        <v>30</v>
      </c>
      <c r="H101" s="7">
        <v>0</v>
      </c>
      <c r="I101" s="7">
        <v>0</v>
      </c>
      <c r="J101" s="12" t="s">
        <v>22</v>
      </c>
      <c r="K101" s="7" t="s">
        <v>22</v>
      </c>
      <c r="L101" s="13"/>
      <c r="M101" s="12" t="s">
        <v>106</v>
      </c>
      <c r="N101" s="5"/>
      <c r="O101" s="7">
        <v>1</v>
      </c>
      <c r="P101" s="7" t="s">
        <v>359</v>
      </c>
      <c r="Q101" s="7" t="s">
        <v>373</v>
      </c>
      <c r="R101" s="7" t="s">
        <v>374</v>
      </c>
      <c r="S101" s="7">
        <v>31</v>
      </c>
      <c r="T101" s="7">
        <v>40</v>
      </c>
      <c r="U101" s="7">
        <v>3</v>
      </c>
      <c r="V101" s="7" t="s">
        <v>120</v>
      </c>
      <c r="W101" s="7">
        <v>0</v>
      </c>
      <c r="X101" s="7">
        <v>3</v>
      </c>
      <c r="Y101" s="7">
        <v>1</v>
      </c>
      <c r="Z101" s="7">
        <v>0</v>
      </c>
      <c r="AA101" s="7">
        <v>0</v>
      </c>
      <c r="AB101" s="7">
        <v>0</v>
      </c>
      <c r="AC101" s="7">
        <v>0</v>
      </c>
      <c r="AD101" s="15">
        <v>0</v>
      </c>
      <c r="AE101" s="7">
        <v>0</v>
      </c>
      <c r="AF101" s="7">
        <v>0</v>
      </c>
    </row>
    <row r="102" spans="1:32" x14ac:dyDescent="0.4">
      <c r="A102" s="5">
        <f t="shared" si="22"/>
        <v>45091</v>
      </c>
      <c r="B102" s="6">
        <f t="shared" si="20"/>
        <v>0</v>
      </c>
      <c r="C102" s="7">
        <f t="shared" si="21"/>
        <v>126</v>
      </c>
      <c r="D102" s="8">
        <f t="shared" si="23"/>
        <v>0</v>
      </c>
      <c r="E102" s="8">
        <f t="shared" si="24"/>
        <v>3.7037037037037E-2</v>
      </c>
      <c r="F102" s="8">
        <f t="shared" si="25"/>
        <v>0</v>
      </c>
      <c r="G102" s="9" t="str">
        <f t="shared" si="26"/>
        <v>37</v>
      </c>
      <c r="H102" s="7">
        <v>0</v>
      </c>
      <c r="I102" s="7">
        <v>0</v>
      </c>
      <c r="J102" s="12" t="s">
        <v>18</v>
      </c>
      <c r="K102" s="12" t="s">
        <v>34</v>
      </c>
      <c r="L102" s="7"/>
      <c r="M102" s="12" t="s">
        <v>106</v>
      </c>
      <c r="N102" s="5"/>
      <c r="O102" s="7">
        <v>1</v>
      </c>
      <c r="P102" s="7" t="s">
        <v>359</v>
      </c>
      <c r="Q102" s="7" t="s">
        <v>375</v>
      </c>
      <c r="R102" s="7" t="s">
        <v>376</v>
      </c>
      <c r="S102" s="7">
        <v>54</v>
      </c>
      <c r="T102" s="7">
        <v>63</v>
      </c>
      <c r="U102" s="7">
        <v>4</v>
      </c>
      <c r="V102" s="7" t="s">
        <v>377</v>
      </c>
      <c r="W102" s="7">
        <v>0</v>
      </c>
      <c r="X102" s="7">
        <v>2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15">
        <v>0</v>
      </c>
      <c r="AE102" s="7">
        <v>0</v>
      </c>
      <c r="AF102" s="7">
        <v>0</v>
      </c>
    </row>
    <row r="103" spans="1:32" x14ac:dyDescent="0.4">
      <c r="A103" s="5">
        <f t="shared" si="22"/>
        <v>45090</v>
      </c>
      <c r="B103" s="6">
        <f t="shared" si="20"/>
        <v>0</v>
      </c>
      <c r="C103" s="7">
        <f t="shared" si="21"/>
        <v>255</v>
      </c>
      <c r="D103" s="8">
        <f t="shared" si="23"/>
        <v>0</v>
      </c>
      <c r="E103" s="8">
        <f t="shared" si="24"/>
        <v>0</v>
      </c>
      <c r="F103" s="8">
        <f t="shared" si="25"/>
        <v>0</v>
      </c>
      <c r="G103" s="9">
        <f t="shared" si="26"/>
        <v>72</v>
      </c>
      <c r="H103" s="7">
        <v>0</v>
      </c>
      <c r="I103" s="7">
        <v>0</v>
      </c>
      <c r="J103" s="12" t="s">
        <v>20</v>
      </c>
      <c r="K103" s="12" t="s">
        <v>42</v>
      </c>
      <c r="L103" s="7">
        <v>1</v>
      </c>
      <c r="M103" s="12" t="s">
        <v>106</v>
      </c>
      <c r="N103" s="5"/>
      <c r="O103" s="7">
        <v>1</v>
      </c>
      <c r="P103" s="7" t="s">
        <v>359</v>
      </c>
      <c r="Q103" s="7" t="s">
        <v>378</v>
      </c>
      <c r="R103" s="7" t="s">
        <v>379</v>
      </c>
      <c r="S103" s="7">
        <v>79</v>
      </c>
      <c r="T103" s="7">
        <v>101</v>
      </c>
      <c r="U103" s="7">
        <v>5</v>
      </c>
      <c r="V103" s="7" t="s">
        <v>380</v>
      </c>
      <c r="W103" s="7">
        <v>0</v>
      </c>
      <c r="X103" s="7">
        <v>0</v>
      </c>
      <c r="Y103" s="7">
        <v>1</v>
      </c>
      <c r="Z103" s="7">
        <v>0</v>
      </c>
      <c r="AA103" s="7">
        <v>0</v>
      </c>
      <c r="AB103" s="7">
        <v>0</v>
      </c>
      <c r="AC103" s="7">
        <v>0</v>
      </c>
      <c r="AD103" s="15">
        <v>0</v>
      </c>
      <c r="AE103" s="7">
        <v>0</v>
      </c>
      <c r="AF103" s="7">
        <v>0</v>
      </c>
    </row>
    <row r="104" spans="1:32" x14ac:dyDescent="0.4">
      <c r="A104" s="5">
        <f t="shared" si="22"/>
        <v>45088</v>
      </c>
      <c r="B104" s="6">
        <f t="shared" si="20"/>
        <v>0</v>
      </c>
      <c r="C104" s="7">
        <f t="shared" si="21"/>
        <v>186</v>
      </c>
      <c r="D104" s="8">
        <f t="shared" si="23"/>
        <v>8.6206896551724102E-3</v>
      </c>
      <c r="E104" s="8">
        <f t="shared" si="24"/>
        <v>4.31034482758621E-2</v>
      </c>
      <c r="F104" s="8">
        <f t="shared" si="25"/>
        <v>0</v>
      </c>
      <c r="G104" s="9" t="str">
        <f t="shared" si="26"/>
        <v>40</v>
      </c>
      <c r="H104" s="7">
        <v>0</v>
      </c>
      <c r="I104" s="7">
        <v>0</v>
      </c>
      <c r="J104" s="12" t="s">
        <v>18</v>
      </c>
      <c r="K104" s="12" t="s">
        <v>42</v>
      </c>
      <c r="L104" s="7"/>
      <c r="M104" s="12" t="s">
        <v>106</v>
      </c>
      <c r="N104" s="5"/>
      <c r="O104" s="7">
        <v>1</v>
      </c>
      <c r="P104" s="7" t="s">
        <v>359</v>
      </c>
      <c r="Q104" s="7" t="s">
        <v>381</v>
      </c>
      <c r="R104" s="7" t="s">
        <v>382</v>
      </c>
      <c r="S104" s="7">
        <v>116</v>
      </c>
      <c r="T104" s="7">
        <v>129</v>
      </c>
      <c r="U104" s="7">
        <v>13</v>
      </c>
      <c r="V104" s="7" t="s">
        <v>383</v>
      </c>
      <c r="W104" s="7">
        <v>0</v>
      </c>
      <c r="X104" s="7">
        <v>5</v>
      </c>
      <c r="Y104" s="7">
        <v>1</v>
      </c>
      <c r="Z104" s="7">
        <v>1</v>
      </c>
      <c r="AA104" s="7">
        <v>0</v>
      </c>
      <c r="AB104" s="7">
        <v>0</v>
      </c>
      <c r="AC104" s="7">
        <v>0</v>
      </c>
      <c r="AD104" s="15">
        <v>0</v>
      </c>
      <c r="AE104" s="7">
        <v>0</v>
      </c>
      <c r="AF104" s="7">
        <v>0</v>
      </c>
    </row>
    <row r="105" spans="1:32" x14ac:dyDescent="0.4">
      <c r="A105" s="5">
        <f t="shared" si="22"/>
        <v>45087</v>
      </c>
      <c r="B105" s="6">
        <f t="shared" si="20"/>
        <v>0</v>
      </c>
      <c r="C105" s="7">
        <f t="shared" si="21"/>
        <v>250</v>
      </c>
      <c r="D105" s="8">
        <f t="shared" si="23"/>
        <v>3.6166365280289299E-3</v>
      </c>
      <c r="E105" s="8">
        <f t="shared" si="24"/>
        <v>3.6166365280289299E-3</v>
      </c>
      <c r="F105" s="8">
        <f t="shared" si="25"/>
        <v>0</v>
      </c>
      <c r="G105" s="9" t="str">
        <f t="shared" si="26"/>
        <v>49</v>
      </c>
      <c r="H105" s="7">
        <v>0</v>
      </c>
      <c r="I105" s="7">
        <v>0</v>
      </c>
      <c r="J105" s="12" t="s">
        <v>22</v>
      </c>
      <c r="K105" s="7" t="s">
        <v>22</v>
      </c>
      <c r="L105" s="13"/>
      <c r="M105" s="12" t="s">
        <v>106</v>
      </c>
      <c r="N105" s="5"/>
      <c r="O105" s="7">
        <v>1</v>
      </c>
      <c r="P105" s="7" t="s">
        <v>384</v>
      </c>
      <c r="Q105" s="7" t="s">
        <v>385</v>
      </c>
      <c r="R105" s="7" t="s">
        <v>386</v>
      </c>
      <c r="S105" s="7">
        <v>553</v>
      </c>
      <c r="T105" s="7">
        <v>612</v>
      </c>
      <c r="U105" s="7">
        <v>27</v>
      </c>
      <c r="V105" s="7" t="s">
        <v>253</v>
      </c>
      <c r="W105" s="7">
        <v>242</v>
      </c>
      <c r="X105" s="7">
        <v>2</v>
      </c>
      <c r="Y105" s="7">
        <v>2</v>
      </c>
      <c r="Z105" s="7">
        <v>2</v>
      </c>
      <c r="AA105" s="7">
        <v>0</v>
      </c>
      <c r="AB105" s="7">
        <v>0</v>
      </c>
      <c r="AC105" s="7">
        <v>0</v>
      </c>
      <c r="AD105" s="15">
        <v>0</v>
      </c>
      <c r="AE105" s="7">
        <v>0</v>
      </c>
      <c r="AF105" s="7">
        <v>0</v>
      </c>
    </row>
    <row r="106" spans="1:32" x14ac:dyDescent="0.4">
      <c r="A106" s="5">
        <f t="shared" si="22"/>
        <v>45086</v>
      </c>
      <c r="B106" s="6">
        <f t="shared" si="20"/>
        <v>0</v>
      </c>
      <c r="C106" s="7">
        <f t="shared" si="21"/>
        <v>179</v>
      </c>
      <c r="D106" s="8">
        <f t="shared" si="23"/>
        <v>8.5470085470085496E-3</v>
      </c>
      <c r="E106" s="8">
        <f t="shared" si="24"/>
        <v>5.9829059829059797E-2</v>
      </c>
      <c r="F106" s="8">
        <f t="shared" si="25"/>
        <v>0</v>
      </c>
      <c r="G106" s="9" t="str">
        <f t="shared" si="26"/>
        <v>33</v>
      </c>
      <c r="H106" s="7">
        <v>0</v>
      </c>
      <c r="I106" s="7">
        <v>0</v>
      </c>
      <c r="J106" s="12" t="s">
        <v>18</v>
      </c>
      <c r="K106" s="12" t="s">
        <v>34</v>
      </c>
      <c r="L106" s="7">
        <v>1</v>
      </c>
      <c r="M106" s="12" t="s">
        <v>106</v>
      </c>
      <c r="N106" s="5"/>
      <c r="O106" s="7">
        <v>1</v>
      </c>
      <c r="P106" s="7" t="s">
        <v>359</v>
      </c>
      <c r="Q106" s="7" t="s">
        <v>387</v>
      </c>
      <c r="R106" s="7" t="s">
        <v>388</v>
      </c>
      <c r="S106" s="7">
        <v>117</v>
      </c>
      <c r="T106" s="7">
        <v>157</v>
      </c>
      <c r="U106" s="7">
        <v>13</v>
      </c>
      <c r="V106" s="7" t="s">
        <v>389</v>
      </c>
      <c r="W106" s="7">
        <v>219</v>
      </c>
      <c r="X106" s="7">
        <v>7</v>
      </c>
      <c r="Y106" s="7">
        <v>1</v>
      </c>
      <c r="Z106" s="7">
        <v>1</v>
      </c>
      <c r="AA106" s="7">
        <v>0</v>
      </c>
      <c r="AB106" s="7">
        <v>0</v>
      </c>
      <c r="AC106" s="7">
        <v>0</v>
      </c>
      <c r="AD106" s="15">
        <v>0</v>
      </c>
      <c r="AE106" s="7">
        <v>0</v>
      </c>
      <c r="AF106" s="7">
        <v>0</v>
      </c>
    </row>
    <row r="107" spans="1:32" x14ac:dyDescent="0.4">
      <c r="A107" s="5">
        <f t="shared" si="22"/>
        <v>45085</v>
      </c>
      <c r="B107" s="6">
        <f t="shared" si="20"/>
        <v>458</v>
      </c>
      <c r="C107" s="7">
        <f t="shared" si="21"/>
        <v>247</v>
      </c>
      <c r="D107" s="8">
        <f t="shared" si="23"/>
        <v>0.01</v>
      </c>
      <c r="E107" s="8">
        <f t="shared" si="24"/>
        <v>0.23</v>
      </c>
      <c r="F107" s="8">
        <f t="shared" si="25"/>
        <v>0.02</v>
      </c>
      <c r="G107" s="9">
        <f t="shared" si="26"/>
        <v>204</v>
      </c>
      <c r="H107" s="7">
        <v>0</v>
      </c>
      <c r="I107" s="7">
        <v>0</v>
      </c>
      <c r="J107" s="12" t="s">
        <v>20</v>
      </c>
      <c r="K107" s="12" t="s">
        <v>42</v>
      </c>
      <c r="L107" s="7">
        <v>1</v>
      </c>
      <c r="M107" s="12" t="s">
        <v>106</v>
      </c>
      <c r="N107" s="5"/>
      <c r="O107" s="7">
        <v>1</v>
      </c>
      <c r="P107" s="7" t="s">
        <v>359</v>
      </c>
      <c r="Q107" s="7" t="s">
        <v>390</v>
      </c>
      <c r="R107" s="7" t="s">
        <v>391</v>
      </c>
      <c r="S107" s="7">
        <v>100</v>
      </c>
      <c r="T107" s="7">
        <v>127</v>
      </c>
      <c r="U107" s="7">
        <v>9</v>
      </c>
      <c r="V107" s="7" t="s">
        <v>392</v>
      </c>
      <c r="W107" s="7">
        <v>4377</v>
      </c>
      <c r="X107" s="7">
        <v>23</v>
      </c>
      <c r="Y107" s="7">
        <v>1</v>
      </c>
      <c r="Z107" s="7">
        <v>1</v>
      </c>
      <c r="AA107" s="7">
        <v>0</v>
      </c>
      <c r="AB107" s="7">
        <v>0</v>
      </c>
      <c r="AC107" s="7">
        <v>0</v>
      </c>
      <c r="AD107" s="15">
        <v>458</v>
      </c>
      <c r="AE107" s="7">
        <v>2</v>
      </c>
      <c r="AF107" s="7">
        <v>2</v>
      </c>
    </row>
    <row r="108" spans="1:32" x14ac:dyDescent="0.4">
      <c r="A108" s="5">
        <f t="shared" si="22"/>
        <v>45084</v>
      </c>
      <c r="B108" s="6">
        <f t="shared" si="20"/>
        <v>0</v>
      </c>
      <c r="C108" s="7">
        <f t="shared" si="21"/>
        <v>252</v>
      </c>
      <c r="D108" s="8">
        <f t="shared" si="23"/>
        <v>0</v>
      </c>
      <c r="E108" s="8">
        <f t="shared" si="24"/>
        <v>0.13888888888888901</v>
      </c>
      <c r="F108" s="8">
        <f t="shared" si="25"/>
        <v>0</v>
      </c>
      <c r="G108" s="9">
        <f t="shared" si="26"/>
        <v>116</v>
      </c>
      <c r="H108" s="7">
        <v>0</v>
      </c>
      <c r="I108" s="7">
        <v>0</v>
      </c>
      <c r="J108" s="12" t="s">
        <v>18</v>
      </c>
      <c r="K108" s="12" t="s">
        <v>42</v>
      </c>
      <c r="L108" s="7"/>
      <c r="M108" s="12" t="s">
        <v>106</v>
      </c>
      <c r="N108" s="5"/>
      <c r="O108" s="7">
        <v>1</v>
      </c>
      <c r="P108" s="7" t="s">
        <v>359</v>
      </c>
      <c r="Q108" s="7" t="s">
        <v>393</v>
      </c>
      <c r="R108" s="7" t="s">
        <v>394</v>
      </c>
      <c r="S108" s="7">
        <v>72</v>
      </c>
      <c r="T108" s="7">
        <v>95</v>
      </c>
      <c r="U108" s="7">
        <v>8</v>
      </c>
      <c r="V108" s="7" t="s">
        <v>395</v>
      </c>
      <c r="W108" s="7">
        <v>61</v>
      </c>
      <c r="X108" s="7">
        <v>10</v>
      </c>
      <c r="Y108" s="7">
        <v>1</v>
      </c>
      <c r="Z108" s="7">
        <v>0</v>
      </c>
      <c r="AA108" s="7">
        <v>0</v>
      </c>
      <c r="AB108" s="7">
        <v>0</v>
      </c>
      <c r="AC108" s="7">
        <v>0</v>
      </c>
      <c r="AD108" s="15">
        <v>0</v>
      </c>
      <c r="AE108" s="7">
        <v>0</v>
      </c>
      <c r="AF108" s="7">
        <v>0</v>
      </c>
    </row>
    <row r="109" spans="1:32" x14ac:dyDescent="0.4">
      <c r="A109" s="5">
        <f t="shared" si="22"/>
        <v>45081</v>
      </c>
      <c r="B109" s="6">
        <f t="shared" si="20"/>
        <v>269</v>
      </c>
      <c r="C109" s="7">
        <f t="shared" si="21"/>
        <v>182</v>
      </c>
      <c r="D109" s="8">
        <f t="shared" si="23"/>
        <v>7.3529411764705899E-3</v>
      </c>
      <c r="E109" s="8">
        <f t="shared" si="24"/>
        <v>1.7867647058823499</v>
      </c>
      <c r="F109" s="8">
        <f t="shared" si="25"/>
        <v>7.3529411764705899E-3</v>
      </c>
      <c r="G109" s="9">
        <f t="shared" si="26"/>
        <v>528</v>
      </c>
      <c r="H109" s="7">
        <v>0</v>
      </c>
      <c r="I109" s="7">
        <v>0</v>
      </c>
      <c r="J109" s="12" t="s">
        <v>22</v>
      </c>
      <c r="K109" s="7" t="s">
        <v>22</v>
      </c>
      <c r="L109" s="7">
        <v>1</v>
      </c>
      <c r="M109" s="12" t="s">
        <v>106</v>
      </c>
      <c r="N109" s="5"/>
      <c r="O109" s="7">
        <v>1</v>
      </c>
      <c r="P109" s="7" t="s">
        <v>359</v>
      </c>
      <c r="Q109" s="7" t="s">
        <v>396</v>
      </c>
      <c r="R109" s="7" t="s">
        <v>397</v>
      </c>
      <c r="S109" s="7">
        <v>136</v>
      </c>
      <c r="T109" s="7">
        <v>198</v>
      </c>
      <c r="U109" s="7">
        <v>14</v>
      </c>
      <c r="V109" s="7" t="s">
        <v>398</v>
      </c>
      <c r="W109" s="7">
        <v>6576</v>
      </c>
      <c r="X109" s="7">
        <v>243</v>
      </c>
      <c r="Y109" s="7">
        <v>3</v>
      </c>
      <c r="Z109" s="7">
        <v>1</v>
      </c>
      <c r="AA109" s="7">
        <v>0</v>
      </c>
      <c r="AB109" s="7">
        <v>0</v>
      </c>
      <c r="AC109" s="7">
        <v>0</v>
      </c>
      <c r="AD109" s="15">
        <v>269</v>
      </c>
      <c r="AE109" s="7">
        <v>1</v>
      </c>
      <c r="AF109" s="7">
        <v>1</v>
      </c>
    </row>
    <row r="110" spans="1:32" x14ac:dyDescent="0.4">
      <c r="A110" s="5">
        <f t="shared" si="22"/>
        <v>45080</v>
      </c>
      <c r="B110" s="6">
        <f t="shared" si="20"/>
        <v>458</v>
      </c>
      <c r="C110" s="7">
        <f t="shared" si="21"/>
        <v>185</v>
      </c>
      <c r="D110" s="8">
        <f t="shared" si="23"/>
        <v>1.85185185185185E-3</v>
      </c>
      <c r="E110" s="8">
        <f t="shared" si="24"/>
        <v>0.44444444444444398</v>
      </c>
      <c r="F110" s="8">
        <f t="shared" si="25"/>
        <v>9.2592592592592596E-4</v>
      </c>
      <c r="G110" s="9">
        <f t="shared" si="26"/>
        <v>79</v>
      </c>
      <c r="H110" s="7">
        <v>0</v>
      </c>
      <c r="I110" s="7">
        <v>0</v>
      </c>
      <c r="J110" s="12" t="s">
        <v>18</v>
      </c>
      <c r="K110" s="12" t="s">
        <v>34</v>
      </c>
      <c r="L110" s="13"/>
      <c r="M110" s="12" t="s">
        <v>106</v>
      </c>
      <c r="N110" s="5"/>
      <c r="O110" s="7">
        <v>1</v>
      </c>
      <c r="P110" s="7" t="s">
        <v>359</v>
      </c>
      <c r="Q110" s="7" t="s">
        <v>399</v>
      </c>
      <c r="R110" s="7" t="s">
        <v>400</v>
      </c>
      <c r="S110" s="7">
        <v>1080</v>
      </c>
      <c r="T110" s="7">
        <v>1245</v>
      </c>
      <c r="U110" s="7">
        <v>24</v>
      </c>
      <c r="V110" s="7" t="s">
        <v>401</v>
      </c>
      <c r="W110" s="7">
        <v>485</v>
      </c>
      <c r="X110" s="7">
        <v>480</v>
      </c>
      <c r="Y110" s="7">
        <v>1</v>
      </c>
      <c r="Z110" s="7">
        <v>2</v>
      </c>
      <c r="AA110" s="7">
        <v>0</v>
      </c>
      <c r="AB110" s="7">
        <v>0</v>
      </c>
      <c r="AC110" s="7">
        <v>0</v>
      </c>
      <c r="AD110" s="15">
        <v>458</v>
      </c>
      <c r="AE110" s="7">
        <v>2</v>
      </c>
      <c r="AF110" s="7">
        <v>1</v>
      </c>
    </row>
    <row r="111" spans="1:32" x14ac:dyDescent="0.4">
      <c r="A111" s="5">
        <f t="shared" si="22"/>
        <v>45079</v>
      </c>
      <c r="B111" s="6">
        <f t="shared" si="20"/>
        <v>956</v>
      </c>
      <c r="C111" s="7">
        <f t="shared" si="21"/>
        <v>199</v>
      </c>
      <c r="D111" s="8">
        <f t="shared" si="23"/>
        <v>9.5652173913043492E-3</v>
      </c>
      <c r="E111" s="8">
        <f t="shared" si="24"/>
        <v>0.43913043478260899</v>
      </c>
      <c r="F111" s="8">
        <f t="shared" si="25"/>
        <v>2.6086956521739102E-3</v>
      </c>
      <c r="G111" s="9">
        <f t="shared" si="26"/>
        <v>71</v>
      </c>
      <c r="H111" s="7">
        <v>0</v>
      </c>
      <c r="I111" s="7">
        <v>0</v>
      </c>
      <c r="J111" s="12" t="s">
        <v>20</v>
      </c>
      <c r="K111" s="12" t="s">
        <v>42</v>
      </c>
      <c r="L111" s="7"/>
      <c r="M111" s="12" t="s">
        <v>106</v>
      </c>
      <c r="N111" s="5"/>
      <c r="O111" s="7">
        <v>1</v>
      </c>
      <c r="P111" s="7" t="s">
        <v>402</v>
      </c>
      <c r="Q111" s="7" t="s">
        <v>403</v>
      </c>
      <c r="R111" s="7" t="s">
        <v>404</v>
      </c>
      <c r="S111" s="7">
        <v>1150</v>
      </c>
      <c r="T111" s="7">
        <v>1319</v>
      </c>
      <c r="U111" s="7">
        <v>21</v>
      </c>
      <c r="V111" s="7" t="s">
        <v>405</v>
      </c>
      <c r="W111" s="7">
        <v>728</v>
      </c>
      <c r="X111" s="7">
        <v>505</v>
      </c>
      <c r="Y111" s="7">
        <v>1</v>
      </c>
      <c r="Z111" s="7">
        <v>11</v>
      </c>
      <c r="AA111" s="7">
        <v>0</v>
      </c>
      <c r="AB111" s="7">
        <v>0</v>
      </c>
      <c r="AC111" s="7">
        <v>0</v>
      </c>
      <c r="AD111" s="15">
        <v>956</v>
      </c>
      <c r="AE111" s="7">
        <v>4</v>
      </c>
      <c r="AF111" s="7">
        <v>3</v>
      </c>
    </row>
    <row r="112" spans="1:32" x14ac:dyDescent="0.4">
      <c r="A112" s="5">
        <f t="shared" si="22"/>
        <v>45078</v>
      </c>
      <c r="B112" s="6">
        <f t="shared" si="20"/>
        <v>1494</v>
      </c>
      <c r="C112" s="7">
        <f t="shared" si="21"/>
        <v>200</v>
      </c>
      <c r="D112" s="8">
        <f t="shared" si="23"/>
        <v>4.7984644913627601E-3</v>
      </c>
      <c r="E112" s="8">
        <f t="shared" si="24"/>
        <v>0.45009596928982698</v>
      </c>
      <c r="F112" s="8">
        <f t="shared" si="25"/>
        <v>5.7581573896353204E-3</v>
      </c>
      <c r="G112" s="9">
        <f t="shared" si="26"/>
        <v>94</v>
      </c>
      <c r="H112" s="7">
        <v>0</v>
      </c>
      <c r="I112" s="7">
        <v>0</v>
      </c>
      <c r="J112" s="12" t="s">
        <v>18</v>
      </c>
      <c r="K112" s="12" t="s">
        <v>42</v>
      </c>
      <c r="L112" s="7">
        <v>1</v>
      </c>
      <c r="M112" s="12" t="s">
        <v>106</v>
      </c>
      <c r="N112" s="5"/>
      <c r="O112" s="7">
        <v>1</v>
      </c>
      <c r="P112" s="7" t="s">
        <v>402</v>
      </c>
      <c r="Q112" s="7" t="s">
        <v>406</v>
      </c>
      <c r="R112" s="7" t="s">
        <v>407</v>
      </c>
      <c r="S112" s="7">
        <v>1042</v>
      </c>
      <c r="T112" s="7">
        <v>1205</v>
      </c>
      <c r="U112" s="7">
        <v>21</v>
      </c>
      <c r="V112" s="7" t="s">
        <v>408</v>
      </c>
      <c r="W112" s="7">
        <v>1126</v>
      </c>
      <c r="X112" s="7">
        <v>469</v>
      </c>
      <c r="Y112" s="7">
        <v>0</v>
      </c>
      <c r="Z112" s="7">
        <v>5</v>
      </c>
      <c r="AA112" s="7">
        <v>0</v>
      </c>
      <c r="AB112" s="7">
        <v>0</v>
      </c>
      <c r="AC112" s="7">
        <v>0</v>
      </c>
      <c r="AD112" s="15">
        <v>1494</v>
      </c>
      <c r="AE112" s="7">
        <v>6</v>
      </c>
      <c r="AF112" s="7">
        <v>6</v>
      </c>
    </row>
    <row r="113" spans="1:32" x14ac:dyDescent="0.4">
      <c r="A113" s="5">
        <f t="shared" si="22"/>
        <v>45077</v>
      </c>
      <c r="B113" s="6">
        <f t="shared" si="20"/>
        <v>1454</v>
      </c>
      <c r="C113" s="7">
        <f t="shared" si="21"/>
        <v>205</v>
      </c>
      <c r="D113" s="8">
        <f t="shared" si="23"/>
        <v>6.6334991708126003E-3</v>
      </c>
      <c r="E113" s="8">
        <f t="shared" si="24"/>
        <v>0.42537313432835799</v>
      </c>
      <c r="F113" s="8">
        <f t="shared" si="25"/>
        <v>3.3167495854063002E-3</v>
      </c>
      <c r="G113" s="9">
        <f t="shared" si="26"/>
        <v>95</v>
      </c>
      <c r="H113" s="7">
        <v>0</v>
      </c>
      <c r="I113" s="7">
        <v>0</v>
      </c>
      <c r="J113" s="12" t="s">
        <v>22</v>
      </c>
      <c r="K113" s="7" t="s">
        <v>22</v>
      </c>
      <c r="L113" s="7"/>
      <c r="M113" s="12" t="s">
        <v>106</v>
      </c>
      <c r="N113" s="5"/>
      <c r="O113" s="7">
        <v>1</v>
      </c>
      <c r="P113" s="7" t="s">
        <v>402</v>
      </c>
      <c r="Q113" s="7" t="s">
        <v>409</v>
      </c>
      <c r="R113" s="7" t="s">
        <v>410</v>
      </c>
      <c r="S113" s="7">
        <v>1206</v>
      </c>
      <c r="T113" s="7">
        <v>1419</v>
      </c>
      <c r="U113" s="7">
        <v>38</v>
      </c>
      <c r="V113" s="7" t="s">
        <v>411</v>
      </c>
      <c r="W113" s="7">
        <v>2278</v>
      </c>
      <c r="X113" s="7">
        <v>513</v>
      </c>
      <c r="Y113" s="7">
        <v>3</v>
      </c>
      <c r="Z113" s="7">
        <v>8</v>
      </c>
      <c r="AA113" s="7">
        <v>0</v>
      </c>
      <c r="AB113" s="7">
        <v>0</v>
      </c>
      <c r="AC113" s="7">
        <v>0</v>
      </c>
      <c r="AD113" s="15">
        <v>1454</v>
      </c>
      <c r="AE113" s="7">
        <v>6</v>
      </c>
      <c r="AF113" s="7">
        <v>4</v>
      </c>
    </row>
    <row r="114" spans="1:32" x14ac:dyDescent="0.4">
      <c r="A114" s="5">
        <f t="shared" si="22"/>
        <v>45074</v>
      </c>
      <c r="B114" s="6">
        <f t="shared" si="20"/>
        <v>229</v>
      </c>
      <c r="C114" s="7">
        <f t="shared" si="21"/>
        <v>149</v>
      </c>
      <c r="D114" s="8">
        <f t="shared" si="23"/>
        <v>8.1566068515497494E-3</v>
      </c>
      <c r="E114" s="8">
        <f t="shared" si="24"/>
        <v>0.148450244698206</v>
      </c>
      <c r="F114" s="8">
        <f t="shared" si="25"/>
        <v>1.6313213703099501E-3</v>
      </c>
      <c r="G114" s="9">
        <f t="shared" si="26"/>
        <v>88</v>
      </c>
      <c r="H114" s="7">
        <v>0</v>
      </c>
      <c r="I114" s="7">
        <v>0</v>
      </c>
      <c r="J114" s="12" t="s">
        <v>18</v>
      </c>
      <c r="K114" s="12" t="s">
        <v>34</v>
      </c>
      <c r="L114" s="13"/>
      <c r="M114" s="12" t="s">
        <v>106</v>
      </c>
      <c r="N114" s="5"/>
      <c r="O114" s="7">
        <v>1</v>
      </c>
      <c r="P114" s="7" t="s">
        <v>359</v>
      </c>
      <c r="Q114" s="7" t="s">
        <v>412</v>
      </c>
      <c r="R114" s="7" t="s">
        <v>413</v>
      </c>
      <c r="S114" s="7">
        <v>613</v>
      </c>
      <c r="T114" s="7">
        <v>708</v>
      </c>
      <c r="U114" s="7">
        <v>14</v>
      </c>
      <c r="V114" s="7" t="s">
        <v>414</v>
      </c>
      <c r="W114" s="7">
        <v>1</v>
      </c>
      <c r="X114" s="7">
        <v>91</v>
      </c>
      <c r="Y114" s="7">
        <v>2</v>
      </c>
      <c r="Z114" s="7">
        <v>5</v>
      </c>
      <c r="AA114" s="7">
        <v>0</v>
      </c>
      <c r="AB114" s="7">
        <v>0</v>
      </c>
      <c r="AC114" s="7">
        <v>0</v>
      </c>
      <c r="AD114" s="15">
        <v>229</v>
      </c>
      <c r="AE114" s="7">
        <v>1</v>
      </c>
      <c r="AF114" s="7">
        <v>1</v>
      </c>
    </row>
    <row r="115" spans="1:32" x14ac:dyDescent="0.4">
      <c r="A115" s="5">
        <f t="shared" si="22"/>
        <v>45073</v>
      </c>
      <c r="B115" s="6">
        <f t="shared" si="20"/>
        <v>1205</v>
      </c>
      <c r="C115" s="7">
        <f t="shared" si="21"/>
        <v>184</v>
      </c>
      <c r="D115" s="8">
        <f t="shared" si="23"/>
        <v>3.7453183520599299E-3</v>
      </c>
      <c r="E115" s="8">
        <f t="shared" si="24"/>
        <v>0.47191011235955099</v>
      </c>
      <c r="F115" s="8">
        <f t="shared" si="25"/>
        <v>5.6179775280898901E-3</v>
      </c>
      <c r="G115" s="9">
        <f t="shared" si="26"/>
        <v>128</v>
      </c>
      <c r="H115" s="7">
        <v>0</v>
      </c>
      <c r="I115" s="7">
        <v>0</v>
      </c>
      <c r="J115" s="12" t="s">
        <v>20</v>
      </c>
      <c r="K115" s="12" t="s">
        <v>42</v>
      </c>
      <c r="L115" s="7"/>
      <c r="M115" s="12" t="s">
        <v>106</v>
      </c>
      <c r="N115" s="5"/>
      <c r="O115" s="7">
        <v>1</v>
      </c>
      <c r="P115" s="7" t="s">
        <v>359</v>
      </c>
      <c r="Q115" s="7" t="s">
        <v>415</v>
      </c>
      <c r="R115" s="7" t="s">
        <v>416</v>
      </c>
      <c r="S115" s="7">
        <v>534</v>
      </c>
      <c r="T115" s="7">
        <v>612</v>
      </c>
      <c r="U115" s="7">
        <v>14</v>
      </c>
      <c r="V115" s="7" t="s">
        <v>417</v>
      </c>
      <c r="W115" s="7">
        <v>221</v>
      </c>
      <c r="X115" s="7">
        <v>252</v>
      </c>
      <c r="Y115" s="7">
        <v>0</v>
      </c>
      <c r="Z115" s="7">
        <v>2</v>
      </c>
      <c r="AA115" s="7">
        <v>0</v>
      </c>
      <c r="AB115" s="7">
        <v>0</v>
      </c>
      <c r="AC115" s="7">
        <v>0</v>
      </c>
      <c r="AD115" s="15">
        <v>1205</v>
      </c>
      <c r="AE115" s="7">
        <v>5</v>
      </c>
      <c r="AF115" s="7">
        <v>3</v>
      </c>
    </row>
    <row r="116" spans="1:32" x14ac:dyDescent="0.4">
      <c r="A116" s="5">
        <f t="shared" si="22"/>
        <v>45072</v>
      </c>
      <c r="B116" s="6">
        <f t="shared" si="20"/>
        <v>2290</v>
      </c>
      <c r="C116" s="7">
        <f t="shared" si="21"/>
        <v>156</v>
      </c>
      <c r="D116" s="8">
        <f t="shared" si="23"/>
        <v>1.8587360594795502E-2</v>
      </c>
      <c r="E116" s="8">
        <f t="shared" si="24"/>
        <v>1.11152416356877</v>
      </c>
      <c r="F116" s="8">
        <f t="shared" si="25"/>
        <v>2.60223048327138E-2</v>
      </c>
      <c r="G116" s="9">
        <f t="shared" si="26"/>
        <v>256</v>
      </c>
      <c r="H116" s="7">
        <v>0</v>
      </c>
      <c r="I116" s="7">
        <v>0</v>
      </c>
      <c r="J116" s="12" t="s">
        <v>18</v>
      </c>
      <c r="K116" s="12" t="s">
        <v>42</v>
      </c>
      <c r="L116" s="7"/>
      <c r="M116" s="12" t="s">
        <v>106</v>
      </c>
      <c r="N116" s="5"/>
      <c r="O116" s="7">
        <v>1</v>
      </c>
      <c r="P116" s="7" t="s">
        <v>402</v>
      </c>
      <c r="Q116" s="7" t="s">
        <v>418</v>
      </c>
      <c r="R116" s="7" t="s">
        <v>419</v>
      </c>
      <c r="S116" s="7">
        <v>269</v>
      </c>
      <c r="T116" s="7">
        <v>376</v>
      </c>
      <c r="U116" s="7">
        <v>13</v>
      </c>
      <c r="V116" s="7" t="s">
        <v>420</v>
      </c>
      <c r="W116" s="7">
        <v>153</v>
      </c>
      <c r="X116" s="7">
        <v>299</v>
      </c>
      <c r="Y116" s="7">
        <v>4</v>
      </c>
      <c r="Z116" s="7">
        <v>5</v>
      </c>
      <c r="AA116" s="7">
        <v>0</v>
      </c>
      <c r="AB116" s="7">
        <v>0</v>
      </c>
      <c r="AC116" s="7">
        <v>0</v>
      </c>
      <c r="AD116" s="15">
        <v>2290</v>
      </c>
      <c r="AE116" s="7">
        <v>10</v>
      </c>
      <c r="AF116" s="7">
        <v>7</v>
      </c>
    </row>
    <row r="117" spans="1:32" x14ac:dyDescent="0.4">
      <c r="A117" s="5">
        <f t="shared" si="22"/>
        <v>45071</v>
      </c>
      <c r="B117" s="6">
        <f t="shared" si="20"/>
        <v>916</v>
      </c>
      <c r="C117" s="7">
        <f t="shared" si="21"/>
        <v>149</v>
      </c>
      <c r="D117" s="8">
        <f t="shared" si="23"/>
        <v>6.9230769230769207E-2</v>
      </c>
      <c r="E117" s="8">
        <f t="shared" si="24"/>
        <v>0.742307692307692</v>
      </c>
      <c r="F117" s="8">
        <f t="shared" si="25"/>
        <v>1.5384615384615399E-2</v>
      </c>
      <c r="G117" s="9">
        <f t="shared" si="26"/>
        <v>258</v>
      </c>
      <c r="H117" s="7">
        <v>0</v>
      </c>
      <c r="I117" s="7">
        <v>0</v>
      </c>
      <c r="J117" s="12" t="s">
        <v>22</v>
      </c>
      <c r="K117" s="7" t="s">
        <v>22</v>
      </c>
      <c r="L117" s="7"/>
      <c r="M117" s="12" t="s">
        <v>106</v>
      </c>
      <c r="N117" s="5"/>
      <c r="O117" s="7">
        <v>1</v>
      </c>
      <c r="P117" s="7" t="s">
        <v>402</v>
      </c>
      <c r="Q117" s="7" t="s">
        <v>421</v>
      </c>
      <c r="R117" s="7" t="s">
        <v>422</v>
      </c>
      <c r="S117" s="7">
        <v>260</v>
      </c>
      <c r="T117" s="7">
        <v>380</v>
      </c>
      <c r="U117" s="7">
        <v>19</v>
      </c>
      <c r="V117" s="7" t="s">
        <v>423</v>
      </c>
      <c r="W117" s="7">
        <v>352</v>
      </c>
      <c r="X117" s="7">
        <v>193</v>
      </c>
      <c r="Y117" s="7">
        <v>6</v>
      </c>
      <c r="Z117" s="7">
        <v>18</v>
      </c>
      <c r="AA117" s="7">
        <v>46</v>
      </c>
      <c r="AB117" s="7">
        <v>2</v>
      </c>
      <c r="AC117" s="7">
        <v>4</v>
      </c>
      <c r="AD117" s="15">
        <v>916</v>
      </c>
      <c r="AE117" s="7">
        <v>4</v>
      </c>
      <c r="AF117" s="7">
        <v>4</v>
      </c>
    </row>
  </sheetData>
  <phoneticPr fontId="22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抖音-主播中控</vt:lpstr>
      <vt:lpstr>视频号-主播中控</vt:lpstr>
      <vt:lpstr>抖音-每天统计</vt:lpstr>
      <vt:lpstr>视频号-每天统计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谭鑫-思远</dc:creator>
  <cp:lastModifiedBy>云昇 钟</cp:lastModifiedBy>
  <dcterms:created xsi:type="dcterms:W3CDTF">2016-12-02T08:54:00Z</dcterms:created>
  <dcterms:modified xsi:type="dcterms:W3CDTF">2024-10-30T06:14:37Z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4FEB0B385EBA49CF8ED20B81706F4A77_13</vt:lpwstr>
  </property>
</Properties>
</file>